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90" windowWidth="9420" windowHeight="4965" tabRatio="931" firstSheet="1" activeTab="12"/>
  </bookViews>
  <sheets>
    <sheet name="МОБАЛ_В.Т" sheetId="1" r:id="rId1"/>
    <sheet name="МОБАЛ_Община" sheetId="2" r:id="rId2"/>
    <sheet name="МБАЛ_Г.Ор" sheetId="3" r:id="rId3"/>
    <sheet name="МБАЛ_Павликени" sheetId="4" r:id="rId4"/>
    <sheet name="МБАЛ_Свищов" sheetId="5" r:id="rId5"/>
    <sheet name="Област2014" sheetId="6" r:id="rId6"/>
    <sheet name="СбАЛК" sheetId="7" r:id="rId7"/>
    <sheet name="ДПб" sheetId="8" r:id="rId8"/>
    <sheet name="ЦПЗ" sheetId="9" r:id="rId9"/>
    <sheet name="ЦКВЗ" sheetId="10" r:id="rId10"/>
    <sheet name="СбАЛПФЗ" sheetId="11" r:id="rId11"/>
    <sheet name="КОЦ" sheetId="12" r:id="rId12"/>
    <sheet name="Област 2014 всички" sheetId="13" r:id="rId13"/>
  </sheets>
  <definedNames>
    <definedName name="_xlnm.Print_Titles" localSheetId="7">'ДПб'!$3:$4</definedName>
    <definedName name="_xlnm.Print_Titles" localSheetId="11">'КОЦ'!$3:$4</definedName>
    <definedName name="_xlnm.Print_Titles" localSheetId="2">'МБАЛ_Г.Ор'!$3:$4</definedName>
    <definedName name="_xlnm.Print_Titles" localSheetId="3">'МБАЛ_Павликени'!$3:$4</definedName>
    <definedName name="_xlnm.Print_Titles" localSheetId="4">'МБАЛ_Свищов'!$3:$4</definedName>
    <definedName name="_xlnm.Print_Titles" localSheetId="0">'МОБАЛ_В.Т'!$3:$4</definedName>
    <definedName name="_xlnm.Print_Titles" localSheetId="1">'МОБАЛ_Община'!$3:$4</definedName>
    <definedName name="_xlnm.Print_Titles" localSheetId="12">'Област 2014 всички'!$3:$4</definedName>
    <definedName name="_xlnm.Print_Titles" localSheetId="5">'Област2014'!$3:$4</definedName>
    <definedName name="_xlnm.Print_Titles" localSheetId="6">'СбАЛК'!$3:$4</definedName>
    <definedName name="_xlnm.Print_Titles" localSheetId="10">'СбАЛПФЗ'!$3:$4</definedName>
    <definedName name="_xlnm.Print_Titles" localSheetId="9">'ЦКВЗ'!$3:$4</definedName>
    <definedName name="_xlnm.Print_Titles" localSheetId="8">'ЦПЗ'!$3:$4</definedName>
  </definedNames>
  <calcPr fullCalcOnLoad="1"/>
</workbook>
</file>

<file path=xl/sharedStrings.xml><?xml version="1.0" encoding="utf-8"?>
<sst xmlns="http://schemas.openxmlformats.org/spreadsheetml/2006/main" count="1149" uniqueCount="99">
  <si>
    <t>Клас</t>
  </si>
  <si>
    <t>0 - 17 години</t>
  </si>
  <si>
    <t>над 18 години</t>
  </si>
  <si>
    <t>общо</t>
  </si>
  <si>
    <t>по МКБ</t>
  </si>
  <si>
    <t>Класове болести</t>
  </si>
  <si>
    <t>Брой</t>
  </si>
  <si>
    <t>На 1000 д. население</t>
  </si>
  <si>
    <t>Отн. дял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</si>
  <si>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</si>
  <si>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</si>
  <si>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</si>
  <si>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</si>
  <si>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</si>
  <si>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</si>
  <si>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</si>
  <si>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</si>
  <si>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</si>
  <si>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</si>
  <si>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XIV.</t>
  </si>
  <si>
    <t>XV.</t>
  </si>
  <si>
    <t>XVI.</t>
  </si>
  <si>
    <t>ОБЩО</t>
  </si>
  <si>
    <t>Забележка: Показателите са изчислени с населението на цялата област.</t>
  </si>
  <si>
    <t>Клас по МКБ</t>
  </si>
  <si>
    <t xml:space="preserve">  Отоци, протеинурия и хипертонични усложнения</t>
  </si>
  <si>
    <t xml:space="preserve"> Някои инфекциозни и паразитни болести </t>
  </si>
  <si>
    <t xml:space="preserve"> Болести на окото и придатъците му</t>
  </si>
  <si>
    <t>Х.</t>
  </si>
  <si>
    <t>XVIII.</t>
  </si>
  <si>
    <t>XIX.</t>
  </si>
  <si>
    <t xml:space="preserve">  от тях: Тубулоинтестициални болести на бъбреците</t>
  </si>
  <si>
    <t xml:space="preserve"> Бременност, раждане и послеродов период</t>
  </si>
  <si>
    <t xml:space="preserve">      Отравяния и токсични въздействия</t>
  </si>
  <si>
    <t xml:space="preserve">       от тях:  Спонтанен аборт</t>
  </si>
  <si>
    <t xml:space="preserve">  Нормално  (спонтанно)  раждане</t>
  </si>
  <si>
    <t xml:space="preserve">  в т.ч. Чревни инфекции</t>
  </si>
  <si>
    <t xml:space="preserve">              Туберкулоза</t>
  </si>
  <si>
    <t xml:space="preserve"> Новообразувания</t>
  </si>
  <si>
    <t xml:space="preserve">  в т.ч. Злокачествени новообразувания</t>
  </si>
  <si>
    <t xml:space="preserve"> Болести на кръвта и кръвотворните органи</t>
  </si>
  <si>
    <t xml:space="preserve"> Болести на ендокринната система, разстройства на  храненето и на обмяната на веществата</t>
  </si>
  <si>
    <t xml:space="preserve"> Психични и поведенчески разстройства</t>
  </si>
  <si>
    <t xml:space="preserve"> Болести на нервната система </t>
  </si>
  <si>
    <t xml:space="preserve">  в т.ч. Епилепсия, епилептичен статус</t>
  </si>
  <si>
    <t xml:space="preserve"> Болести на ухото и мастоидния израстък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</si>
  <si>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</si>
  <si>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</si>
  <si>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Исхемична болест на сърцето</t>
  </si>
  <si>
    <t xml:space="preserve">             Мозъчносъдови болести</t>
  </si>
  <si>
    <t xml:space="preserve"> Болести на дихателната система</t>
  </si>
  <si>
    <t xml:space="preserve">  в т.ч. Остри инфекции на горните дих. пътища</t>
  </si>
  <si>
    <t xml:space="preserve">             Пневмонии  (вирусни и бактериални)</t>
  </si>
  <si>
    <t xml:space="preserve">             Остър бронхит и бронхиолит</t>
  </si>
  <si>
    <t xml:space="preserve">             Хроничен бронхит</t>
  </si>
  <si>
    <t xml:space="preserve"> Болести на храносмилателната система</t>
  </si>
  <si>
    <t xml:space="preserve">  в т.ч. Язва на стомаха и дванадесетопръстника</t>
  </si>
  <si>
    <t xml:space="preserve">             Апендицит</t>
  </si>
  <si>
    <t xml:space="preserve">             Хернии</t>
  </si>
  <si>
    <t xml:space="preserve">            Холелитиаза и холецистит</t>
  </si>
  <si>
    <t xml:space="preserve"> Болести на пикочо-половата система</t>
  </si>
  <si>
    <t xml:space="preserve">  в т.ч. Болести на пикочната система</t>
  </si>
  <si>
    <t xml:space="preserve">   в т.ч.   Аборт</t>
  </si>
  <si>
    <t xml:space="preserve"> Болести на кожата и подкожната тъкан</t>
  </si>
  <si>
    <t xml:space="preserve"> Болести на костно-мускулната система и на съединителната тъкан</t>
  </si>
  <si>
    <t xml:space="preserve"> Вродени аномалии  (пороци на развитието)</t>
  </si>
  <si>
    <t xml:space="preserve"> Някои състояния, възникващи през перинаталния период</t>
  </si>
  <si>
    <t xml:space="preserve"> Симптоми, признаци и отклонения от нормата</t>
  </si>
  <si>
    <t xml:space="preserve"> Травми и отравяния</t>
  </si>
  <si>
    <t xml:space="preserve">  в т.ч.  Травми на главата и шията</t>
  </si>
  <si>
    <t xml:space="preserve">              Травми на гр. кош, корема и таза</t>
  </si>
  <si>
    <t xml:space="preserve">             Травми на раменен пояс и горен крайник</t>
  </si>
  <si>
    <t xml:space="preserve">            Травми на тазобедр.става и долен крайник</t>
  </si>
  <si>
    <t xml:space="preserve">                           от тях:    счупвания</t>
  </si>
  <si>
    <t xml:space="preserve">                           от тях: счупвания</t>
  </si>
  <si>
    <t xml:space="preserve">                           от тях счупвания</t>
  </si>
  <si>
    <t xml:space="preserve">                          от тях: счупвания</t>
  </si>
  <si>
    <t>XIІ.</t>
  </si>
  <si>
    <t>XІІІ.</t>
  </si>
  <si>
    <t>XVIІ.</t>
  </si>
  <si>
    <t xml:space="preserve">    в т.ч. Захарен диабет</t>
  </si>
  <si>
    <t xml:space="preserve">                  Бъбречнокаменна болест</t>
  </si>
  <si>
    <t xml:space="preserve">             Родова   травма</t>
  </si>
  <si>
    <t xml:space="preserve">            Родова  травма</t>
  </si>
  <si>
    <t xml:space="preserve">                 Бъбречнокаменна болест</t>
  </si>
  <si>
    <t xml:space="preserve"> в т.ч.  Забавен фетален растеж, хипотр. и разстр., свърз. със скъсяване срока на брем. и ниско тегло при раждане</t>
  </si>
  <si>
    <t>МОБАЛ   В. ТЪРНОВО</t>
  </si>
  <si>
    <t>Забележка: Показателите са изчислени с населението на община В.Търново.</t>
  </si>
  <si>
    <t>ХОСПИТАЛИЗИРАНА   ЗАБОЛЕВАЕМОСТ  В  МОБАЛ   ВЕЛИКО  ТЪРНОВО  ПРЕЗ  2014 год.</t>
  </si>
  <si>
    <t>ХОСПИТАЛИЗИРАНА   ЗАБОЛЕВАЕМОСТ  В  МБАЛ  ГОРНА  ОРЯХОВИЦА  ПРЕЗ  2014 год.</t>
  </si>
  <si>
    <t>ХОСПИТАЛИЗИРАНА   ЗАБОЛЕВАЕМОСТ  В  МБАЛ  ПАВЛИКЕНИ  ПРЕЗ  2014 год.</t>
  </si>
  <si>
    <t>ХОСПИТАЛИЗИРАНА   ЗАБОЛЕВАЕМОСТ  В  МБАЛ  СВИЩОВ  ПРЕЗ  2014 год.</t>
  </si>
  <si>
    <t xml:space="preserve">ХОСПИТАЛИЗИРАНА   ЗАБОЛЕВАЕМОСТ  В  ЛЕЧЕБНИТЕ ЗАВЕДЕНИЯ ЗА БОЛНИЧНА ПОМОЩ В  ОБЛАСТ  ВЕЛИКО ТЪРНОВО  ПРЕЗ  2014 год.  </t>
  </si>
  <si>
    <t>ХОСПИТАЛИЗИРАНА   ЗАБОЛЕВАЕМОСТ  В  СБАЛК  ПРЕЗ  2014 год.</t>
  </si>
  <si>
    <t>ХОСПИТАЛИЗИРАНА   ЗАБОЛЕВАЕМОСТ  В  ДПБ  ЦЕРОВА КОРИЯ  ПРЕЗ  2014 год.</t>
  </si>
  <si>
    <t>ХОСПИТАЛИЗИРАНА   ЗАБОЛЕВАЕМОСТ  В  ЦПЗ  ПРЕЗ  2014 год.</t>
  </si>
  <si>
    <t>ХОСПИТАЛИЗИРАНА   ЗАБОЛЕВАЕМОСТ  В  ЦКВЗ  ПРЕЗ  2014 год.</t>
  </si>
  <si>
    <t>ХОСПИТАЛИЗИРАНА   ЗАБОЛЕВАЕМОСТ  В  СБАЛПФЗ  ПРЕЗ  2014 год.</t>
  </si>
  <si>
    <t>ХОСПИТАЛИЗИРАНА   ЗАБОЛЕВАЕМОСТ  В  КОЦ  ПРЕЗ  2014 год.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</si>
</sst>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0.0%"/>
    <numFmt numFmtId="178" formatCode="0;[Red]0"/>
  </numFmts>
  <fonts count="1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i/>
      <sz val="9"/>
      <name val="Hebar"/>
      <family val="2"/>
    </font>
    <font>
      <sz val="11"/>
      <name val="Hebar"/>
      <family val="2"/>
    </font>
    <font>
      <b/>
      <sz val="11"/>
      <name val="Hebar"/>
      <family val="2"/>
    </font>
    <font>
      <sz val="8"/>
      <name val="Heba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Hebar"/>
      <family val="0"/>
    </font>
    <font>
      <sz val="9"/>
      <name val="Hebar"/>
      <family val="0"/>
    </font>
    <font>
      <i/>
      <sz val="9"/>
      <name val="Times New Roman"/>
      <family val="1"/>
    </font>
    <font>
      <sz val="9"/>
      <name val="Times New Roman"/>
      <family val="1"/>
    </font>
    <font>
      <i/>
      <sz val="11"/>
      <name val="Heba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4" fontId="6" fillId="0" borderId="3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4" fontId="2" fillId="0" borderId="5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174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4" fontId="2" fillId="0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174" fontId="2" fillId="0" borderId="14" xfId="0" applyNumberFormat="1" applyFont="1" applyFill="1" applyBorder="1" applyAlignment="1">
      <alignment horizontal="right" vertical="center"/>
    </xf>
    <xf numFmtId="174" fontId="2" fillId="0" borderId="15" xfId="0" applyNumberFormat="1" applyFont="1" applyFill="1" applyBorder="1" applyAlignment="1">
      <alignment horizontal="right" vertical="center"/>
    </xf>
    <xf numFmtId="174" fontId="2" fillId="0" borderId="16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right" vertical="center"/>
    </xf>
    <xf numFmtId="174" fontId="2" fillId="0" borderId="18" xfId="0" applyNumberFormat="1" applyFont="1" applyFill="1" applyBorder="1" applyAlignment="1">
      <alignment horizontal="right" vertical="center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15" xfId="0" applyNumberFormat="1" applyFont="1" applyFill="1" applyBorder="1" applyAlignment="1">
      <alignment horizontal="right" vertical="center"/>
    </xf>
    <xf numFmtId="174" fontId="2" fillId="0" borderId="16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right" vertical="center"/>
    </xf>
    <xf numFmtId="174" fontId="2" fillId="0" borderId="2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right" vertical="center"/>
    </xf>
    <xf numFmtId="174" fontId="2" fillId="0" borderId="15" xfId="0" applyNumberFormat="1" applyFont="1" applyBorder="1" applyAlignment="1">
      <alignment horizontal="right" vertical="center"/>
    </xf>
    <xf numFmtId="174" fontId="0" fillId="0" borderId="18" xfId="0" applyNumberFormat="1" applyFont="1" applyFill="1" applyBorder="1" applyAlignment="1">
      <alignment horizontal="right" vertical="center"/>
    </xf>
    <xf numFmtId="174" fontId="2" fillId="0" borderId="26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174" fontId="2" fillId="0" borderId="18" xfId="0" applyNumberFormat="1" applyFont="1" applyBorder="1" applyAlignment="1">
      <alignment horizontal="right" vertical="center"/>
    </xf>
    <xf numFmtId="174" fontId="2" fillId="0" borderId="27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174" fontId="2" fillId="0" borderId="16" xfId="0" applyNumberFormat="1" applyFont="1" applyBorder="1" applyAlignment="1">
      <alignment horizontal="right" vertical="center"/>
    </xf>
    <xf numFmtId="174" fontId="2" fillId="0" borderId="28" xfId="0" applyNumberFormat="1" applyFont="1" applyBorder="1" applyAlignment="1">
      <alignment horizontal="right" vertical="center"/>
    </xf>
    <xf numFmtId="174" fontId="0" fillId="0" borderId="15" xfId="0" applyNumberFormat="1" applyFont="1" applyFill="1" applyBorder="1" applyAlignment="1">
      <alignment horizontal="right" vertical="center"/>
    </xf>
    <xf numFmtId="174" fontId="0" fillId="0" borderId="16" xfId="0" applyNumberFormat="1" applyFont="1" applyFill="1" applyBorder="1" applyAlignment="1">
      <alignment horizontal="right" vertical="center"/>
    </xf>
    <xf numFmtId="174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174" fontId="2" fillId="0" borderId="20" xfId="0" applyNumberFormat="1" applyFont="1" applyBorder="1" applyAlignment="1">
      <alignment horizontal="right" vertical="center"/>
    </xf>
    <xf numFmtId="174" fontId="2" fillId="0" borderId="20" xfId="0" applyNumberFormat="1" applyFont="1" applyFill="1" applyBorder="1" applyAlignment="1">
      <alignment horizontal="right" vertical="center"/>
    </xf>
    <xf numFmtId="174" fontId="2" fillId="0" borderId="30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174" fontId="2" fillId="0" borderId="21" xfId="0" applyNumberFormat="1" applyFont="1" applyBorder="1" applyAlignment="1">
      <alignment horizontal="right" vertical="center"/>
    </xf>
    <xf numFmtId="174" fontId="2" fillId="0" borderId="21" xfId="0" applyNumberFormat="1" applyFont="1" applyFill="1" applyBorder="1" applyAlignment="1">
      <alignment horizontal="right" vertical="center"/>
    </xf>
    <xf numFmtId="174" fontId="2" fillId="0" borderId="32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174" fontId="2" fillId="0" borderId="19" xfId="0" applyNumberFormat="1" applyFont="1" applyBorder="1" applyAlignment="1">
      <alignment horizontal="right" vertical="center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10" fillId="0" borderId="35" xfId="0" applyFont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0" fillId="2" borderId="37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38" xfId="0" applyFont="1" applyFill="1" applyBorder="1" applyAlignment="1">
      <alignment horizontal="right" vertical="center"/>
    </xf>
    <xf numFmtId="0" fontId="0" fillId="2" borderId="39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1" fontId="6" fillId="2" borderId="36" xfId="0" applyNumberFormat="1" applyFont="1" applyFill="1" applyBorder="1" applyAlignment="1">
      <alignment horizontal="right" vertical="center"/>
    </xf>
    <xf numFmtId="2" fontId="6" fillId="2" borderId="40" xfId="0" applyNumberFormat="1" applyFont="1" applyFill="1" applyBorder="1" applyAlignment="1">
      <alignment horizontal="right" vertical="center"/>
    </xf>
    <xf numFmtId="174" fontId="6" fillId="2" borderId="17" xfId="0" applyNumberFormat="1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174" fontId="6" fillId="2" borderId="3" xfId="0" applyNumberFormat="1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1" fontId="6" fillId="2" borderId="39" xfId="0" applyNumberFormat="1" applyFont="1" applyFill="1" applyBorder="1" applyAlignment="1">
      <alignment horizontal="right" vertical="center"/>
    </xf>
    <xf numFmtId="2" fontId="6" fillId="2" borderId="31" xfId="0" applyNumberFormat="1" applyFont="1" applyFill="1" applyBorder="1" applyAlignment="1">
      <alignment horizontal="right" vertical="center"/>
    </xf>
    <xf numFmtId="174" fontId="6" fillId="2" borderId="21" xfId="0" applyNumberFormat="1" applyFont="1" applyFill="1" applyBorder="1" applyAlignment="1">
      <alignment horizontal="right" vertical="center"/>
    </xf>
    <xf numFmtId="0" fontId="6" fillId="2" borderId="39" xfId="0" applyFont="1" applyFill="1" applyBorder="1" applyAlignment="1">
      <alignment horizontal="right" vertical="center"/>
    </xf>
    <xf numFmtId="174" fontId="6" fillId="2" borderId="42" xfId="0" applyNumberFormat="1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right" vertical="center"/>
    </xf>
    <xf numFmtId="2" fontId="6" fillId="2" borderId="40" xfId="0" applyNumberFormat="1" applyFont="1" applyFill="1" applyBorder="1" applyAlignment="1">
      <alignment horizontal="right" vertical="center"/>
    </xf>
    <xf numFmtId="174" fontId="6" fillId="2" borderId="17" xfId="0" applyNumberFormat="1" applyFont="1" applyFill="1" applyBorder="1" applyAlignment="1">
      <alignment horizontal="right" vertical="center"/>
    </xf>
    <xf numFmtId="174" fontId="6" fillId="2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/>
    </xf>
    <xf numFmtId="0" fontId="10" fillId="2" borderId="35" xfId="0" applyFont="1" applyFill="1" applyBorder="1" applyAlignment="1">
      <alignment horizontal="right" vertical="center" indent="1"/>
    </xf>
    <xf numFmtId="174" fontId="6" fillId="2" borderId="43" xfId="0" applyNumberFormat="1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right" vertical="center"/>
    </xf>
    <xf numFmtId="1" fontId="0" fillId="2" borderId="37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" fontId="0" fillId="2" borderId="8" xfId="0" applyNumberFormat="1" applyFont="1" applyFill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" fontId="0" fillId="2" borderId="39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2" fillId="0" borderId="22" xfId="0" applyFont="1" applyFill="1" applyBorder="1" applyAlignment="1">
      <alignment horizontal="centerContinuous"/>
    </xf>
    <xf numFmtId="0" fontId="12" fillId="0" borderId="23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 horizontal="centerContinuous"/>
    </xf>
    <xf numFmtId="0" fontId="0" fillId="2" borderId="37" xfId="0" applyFont="1" applyFill="1" applyBorder="1" applyAlignment="1">
      <alignment horizontal="right" vertical="center" indent="1"/>
    </xf>
    <xf numFmtId="0" fontId="0" fillId="2" borderId="8" xfId="0" applyFont="1" applyFill="1" applyBorder="1" applyAlignment="1">
      <alignment horizontal="right" vertical="center" indent="1"/>
    </xf>
    <xf numFmtId="0" fontId="6" fillId="2" borderId="44" xfId="0" applyFont="1" applyFill="1" applyBorder="1" applyAlignment="1">
      <alignment horizontal="right" vertical="center" indent="1"/>
    </xf>
    <xf numFmtId="0" fontId="6" fillId="2" borderId="36" xfId="0" applyFont="1" applyFill="1" applyBorder="1" applyAlignment="1">
      <alignment horizontal="right" vertical="center" indent="1"/>
    </xf>
    <xf numFmtId="0" fontId="0" fillId="2" borderId="39" xfId="0" applyFont="1" applyFill="1" applyBorder="1" applyAlignment="1">
      <alignment horizontal="right" vertical="center" indent="1"/>
    </xf>
    <xf numFmtId="0" fontId="6" fillId="2" borderId="8" xfId="0" applyFont="1" applyFill="1" applyBorder="1" applyAlignment="1">
      <alignment horizontal="right" vertical="center" indent="1"/>
    </xf>
    <xf numFmtId="0" fontId="0" fillId="2" borderId="2" xfId="0" applyFont="1" applyFill="1" applyBorder="1" applyAlignment="1">
      <alignment horizontal="right" vertical="center" indent="1"/>
    </xf>
    <xf numFmtId="0" fontId="0" fillId="2" borderId="38" xfId="0" applyFont="1" applyFill="1" applyBorder="1" applyAlignment="1">
      <alignment horizontal="right" vertical="center" indent="1"/>
    </xf>
    <xf numFmtId="0" fontId="0" fillId="2" borderId="1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 indent="1"/>
    </xf>
    <xf numFmtId="0" fontId="10" fillId="2" borderId="4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indent="1"/>
    </xf>
    <xf numFmtId="0" fontId="10" fillId="2" borderId="3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left" vertical="justify" wrapText="1" indent="1"/>
    </xf>
    <xf numFmtId="0" fontId="6" fillId="2" borderId="36" xfId="0" applyFont="1" applyFill="1" applyBorder="1" applyAlignment="1">
      <alignment horizontal="right" vertical="center" indent="1"/>
    </xf>
    <xf numFmtId="1" fontId="0" fillId="2" borderId="2" xfId="0" applyNumberFormat="1" applyFont="1" applyFill="1" applyBorder="1" applyAlignment="1">
      <alignment horizontal="right" vertical="center" indent="1"/>
    </xf>
    <xf numFmtId="1" fontId="0" fillId="2" borderId="37" xfId="0" applyNumberFormat="1" applyFont="1" applyFill="1" applyBorder="1" applyAlignment="1">
      <alignment horizontal="right" vertical="center" indent="1"/>
    </xf>
    <xf numFmtId="1" fontId="6" fillId="2" borderId="36" xfId="0" applyNumberFormat="1" applyFont="1" applyFill="1" applyBorder="1" applyAlignment="1">
      <alignment horizontal="right" vertical="center" indent="1"/>
    </xf>
    <xf numFmtId="1" fontId="0" fillId="2" borderId="8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right" vertical="center" indent="1"/>
    </xf>
    <xf numFmtId="1" fontId="6" fillId="2" borderId="36" xfId="0" applyNumberFormat="1" applyFont="1" applyFill="1" applyBorder="1" applyAlignment="1">
      <alignment horizontal="right" vertical="center" indent="1"/>
    </xf>
    <xf numFmtId="1" fontId="0" fillId="2" borderId="39" xfId="0" applyNumberFormat="1" applyFont="1" applyFill="1" applyBorder="1" applyAlignment="1">
      <alignment horizontal="right" vertical="center" indent="1"/>
    </xf>
    <xf numFmtId="0" fontId="4" fillId="0" borderId="25" xfId="0" applyFont="1" applyBorder="1" applyAlignment="1">
      <alignment horizontal="center" vertical="center"/>
    </xf>
    <xf numFmtId="0" fontId="10" fillId="2" borderId="4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2" fontId="6" fillId="2" borderId="13" xfId="0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5" fillId="2" borderId="34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justify" vertical="center" wrapText="1"/>
    </xf>
    <xf numFmtId="1" fontId="6" fillId="2" borderId="39" xfId="0" applyNumberFormat="1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right" vertical="center" indent="1"/>
    </xf>
    <xf numFmtId="0" fontId="6" fillId="2" borderId="8" xfId="0" applyFont="1" applyFill="1" applyBorder="1" applyAlignment="1">
      <alignment horizontal="right" vertical="center" indent="1"/>
    </xf>
    <xf numFmtId="0" fontId="6" fillId="2" borderId="25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right" vertical="center" indent="1"/>
    </xf>
    <xf numFmtId="0" fontId="5" fillId="2" borderId="36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5" fillId="2" borderId="37" xfId="0" applyFont="1" applyFill="1" applyBorder="1" applyAlignment="1">
      <alignment horizontal="right" vertical="center" indent="1"/>
    </xf>
    <xf numFmtId="0" fontId="5" fillId="2" borderId="39" xfId="0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38" xfId="0" applyFont="1" applyFill="1" applyBorder="1" applyAlignment="1">
      <alignment horizontal="right" vertical="center" indent="1"/>
    </xf>
    <xf numFmtId="0" fontId="12" fillId="0" borderId="23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Continuous" vertical="center"/>
    </xf>
    <xf numFmtId="0" fontId="12" fillId="0" borderId="3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74" fontId="6" fillId="2" borderId="43" xfId="0" applyNumberFormat="1" applyFont="1" applyFill="1" applyBorder="1" applyAlignment="1">
      <alignment horizontal="right" vertical="center"/>
    </xf>
    <xf numFmtId="0" fontId="6" fillId="2" borderId="46" xfId="0" applyFont="1" applyFill="1" applyBorder="1" applyAlignment="1">
      <alignment horizontal="right" vertical="center" indent="1"/>
    </xf>
    <xf numFmtId="0" fontId="1" fillId="2" borderId="36" xfId="0" applyFont="1" applyFill="1" applyBorder="1" applyAlignment="1">
      <alignment horizontal="right" vertical="center" indent="1"/>
    </xf>
    <xf numFmtId="0" fontId="1" fillId="2" borderId="36" xfId="0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horizontal="right" vertical="center" indent="1"/>
    </xf>
    <xf numFmtId="0" fontId="6" fillId="2" borderId="40" xfId="0" applyFont="1" applyFill="1" applyBorder="1" applyAlignment="1">
      <alignment horizontal="right" vertical="center" indent="1"/>
    </xf>
    <xf numFmtId="0" fontId="6" fillId="2" borderId="3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1" fillId="2" borderId="40" xfId="0" applyNumberFormat="1" applyFont="1" applyFill="1" applyBorder="1" applyAlignment="1">
      <alignment horizontal="right" vertical="center"/>
    </xf>
    <xf numFmtId="174" fontId="1" fillId="2" borderId="17" xfId="0" applyNumberFormat="1" applyFont="1" applyFill="1" applyBorder="1" applyAlignment="1">
      <alignment horizontal="right" vertical="center"/>
    </xf>
    <xf numFmtId="174" fontId="1" fillId="2" borderId="43" xfId="0" applyNumberFormat="1" applyFont="1" applyFill="1" applyBorder="1" applyAlignment="1">
      <alignment horizontal="right" vertical="center"/>
    </xf>
    <xf numFmtId="2" fontId="1" fillId="2" borderId="9" xfId="0" applyNumberFormat="1" applyFont="1" applyFill="1" applyBorder="1" applyAlignment="1">
      <alignment horizontal="right" vertical="center"/>
    </xf>
    <xf numFmtId="174" fontId="1" fillId="2" borderId="15" xfId="0" applyNumberFormat="1" applyFont="1" applyFill="1" applyBorder="1" applyAlignment="1">
      <alignment horizontal="right" vertical="center"/>
    </xf>
    <xf numFmtId="174" fontId="6" fillId="2" borderId="18" xfId="0" applyNumberFormat="1" applyFont="1" applyFill="1" applyBorder="1" applyAlignment="1">
      <alignment horizontal="right" vertical="center"/>
    </xf>
    <xf numFmtId="174" fontId="1" fillId="2" borderId="26" xfId="0" applyNumberFormat="1" applyFont="1" applyFill="1" applyBorder="1" applyAlignment="1">
      <alignment horizontal="right" vertical="center"/>
    </xf>
    <xf numFmtId="2" fontId="1" fillId="2" borderId="40" xfId="0" applyNumberFormat="1" applyFont="1" applyFill="1" applyBorder="1" applyAlignment="1">
      <alignment horizontal="right" vertical="center"/>
    </xf>
    <xf numFmtId="174" fontId="1" fillId="2" borderId="17" xfId="0" applyNumberFormat="1" applyFont="1" applyFill="1" applyBorder="1" applyAlignment="1">
      <alignment horizontal="right" vertical="center"/>
    </xf>
    <xf numFmtId="174" fontId="1" fillId="2" borderId="43" xfId="0" applyNumberFormat="1" applyFont="1" applyFill="1" applyBorder="1" applyAlignment="1">
      <alignment horizontal="right" vertical="center"/>
    </xf>
    <xf numFmtId="174" fontId="6" fillId="2" borderId="40" xfId="0" applyNumberFormat="1" applyFont="1" applyFill="1" applyBorder="1" applyAlignment="1">
      <alignment horizontal="right" vertical="center"/>
    </xf>
    <xf numFmtId="174" fontId="11" fillId="2" borderId="17" xfId="0" applyNumberFormat="1" applyFont="1" applyFill="1" applyBorder="1" applyAlignment="1">
      <alignment horizontal="right" vertical="center"/>
    </xf>
    <xf numFmtId="2" fontId="2" fillId="2" borderId="40" xfId="0" applyNumberFormat="1" applyFont="1" applyFill="1" applyBorder="1" applyAlignment="1">
      <alignment horizontal="right" vertical="center"/>
    </xf>
    <xf numFmtId="0" fontId="12" fillId="2" borderId="37" xfId="0" applyFont="1" applyFill="1" applyBorder="1" applyAlignment="1">
      <alignment horizontal="right" vertical="center" indent="1"/>
    </xf>
    <xf numFmtId="2" fontId="4" fillId="0" borderId="4" xfId="0" applyNumberFormat="1" applyFont="1" applyBorder="1" applyAlignment="1">
      <alignment horizontal="right" vertical="center"/>
    </xf>
    <xf numFmtId="174" fontId="4" fillId="0" borderId="16" xfId="0" applyNumberFormat="1" applyFont="1" applyBorder="1" applyAlignment="1">
      <alignment horizontal="right" vertical="center"/>
    </xf>
    <xf numFmtId="174" fontId="4" fillId="0" borderId="16" xfId="0" applyNumberFormat="1" applyFont="1" applyFill="1" applyBorder="1" applyAlignment="1">
      <alignment horizontal="right" vertical="center"/>
    </xf>
    <xf numFmtId="174" fontId="4" fillId="0" borderId="28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5" fillId="2" borderId="36" xfId="0" applyNumberFormat="1" applyFont="1" applyFill="1" applyBorder="1" applyAlignment="1">
      <alignment horizontal="right" vertical="center" indent="1"/>
    </xf>
    <xf numFmtId="2" fontId="0" fillId="2" borderId="40" xfId="0" applyNumberFormat="1" applyFont="1" applyFill="1" applyBorder="1" applyAlignment="1">
      <alignment horizontal="right" vertical="center"/>
    </xf>
    <xf numFmtId="2" fontId="5" fillId="2" borderId="40" xfId="0" applyNumberFormat="1" applyFont="1" applyFill="1" applyBorder="1" applyAlignment="1">
      <alignment horizontal="right" vertical="center"/>
    </xf>
    <xf numFmtId="2" fontId="15" fillId="2" borderId="40" xfId="0" applyNumberFormat="1" applyFont="1" applyFill="1" applyBorder="1" applyAlignment="1">
      <alignment horizontal="right" vertical="center"/>
    </xf>
    <xf numFmtId="2" fontId="15" fillId="2" borderId="40" xfId="0" applyNumberFormat="1" applyFont="1" applyFill="1" applyBorder="1" applyAlignment="1">
      <alignment horizontal="right" vertical="center" indent="1"/>
    </xf>
    <xf numFmtId="2" fontId="15" fillId="0" borderId="40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workbookViewId="0" topLeftCell="A1">
      <pane ySplit="4" topLeftCell="BM32" activePane="bottomLeft" state="frozen"/>
      <selection pane="topLeft" activeCell="A1" sqref="A1"/>
      <selection pane="bottomLeft" activeCell="M39" sqref="M39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25" t="s">
        <v>88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36736</v>
      </c>
      <c r="E2" s="23"/>
      <c r="F2" s="23"/>
      <c r="G2" s="46">
        <v>214390</v>
      </c>
      <c r="H2" s="2"/>
      <c r="I2" s="2"/>
      <c r="J2" s="46">
        <f>SUM(D2:G2)</f>
        <v>251126</v>
      </c>
      <c r="K2" s="2"/>
    </row>
    <row r="3" spans="1:11" ht="15.75" customHeight="1">
      <c r="A3" s="227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33.75" customHeight="1" thickBot="1">
      <c r="A4" s="228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170" t="s">
        <v>9</v>
      </c>
      <c r="B5" s="157" t="s">
        <v>26</v>
      </c>
      <c r="C5" s="96">
        <v>385</v>
      </c>
      <c r="D5" s="94">
        <f aca="true" t="shared" si="0" ref="D5:D58">C5*1000/$D$2</f>
        <v>10.480182926829269</v>
      </c>
      <c r="E5" s="95">
        <f aca="true" t="shared" si="1" ref="E5:E56">C5*100/C$58</f>
        <v>11.982570806100219</v>
      </c>
      <c r="F5" s="84">
        <v>272</v>
      </c>
      <c r="G5" s="94">
        <f aca="true" t="shared" si="2" ref="G5:G58">F5*1000/$G$2</f>
        <v>1.2687158915994217</v>
      </c>
      <c r="H5" s="95">
        <f aca="true" t="shared" si="3" ref="H5:H56">F5*100/F$58</f>
        <v>1.9740184338486102</v>
      </c>
      <c r="I5" s="148">
        <f aca="true" t="shared" si="4" ref="I5:I57">SUM(C5,F5)</f>
        <v>657</v>
      </c>
      <c r="J5" s="94">
        <f aca="true" t="shared" si="5" ref="J5:J58">I5*1000/$J$2</f>
        <v>2.616216560611008</v>
      </c>
      <c r="K5" s="97">
        <f aca="true" t="shared" si="6" ref="K5:K57">I5*100/I$58</f>
        <v>3.8665254237288136</v>
      </c>
    </row>
    <row r="6" spans="1:11" s="1" customFormat="1" ht="13.5" customHeight="1">
      <c r="A6" s="4"/>
      <c r="B6" s="40" t="s">
        <v>36</v>
      </c>
      <c r="C6" s="117">
        <v>332</v>
      </c>
      <c r="D6" s="18">
        <f t="shared" si="0"/>
        <v>9.037456445993032</v>
      </c>
      <c r="E6" s="31">
        <f t="shared" si="1"/>
        <v>10.33302209772798</v>
      </c>
      <c r="F6" s="87">
        <v>178</v>
      </c>
      <c r="G6" s="18">
        <f t="shared" si="2"/>
        <v>0.8302626055319744</v>
      </c>
      <c r="H6" s="31">
        <f t="shared" si="3"/>
        <v>1.291820886856811</v>
      </c>
      <c r="I6" s="140">
        <f t="shared" si="4"/>
        <v>510</v>
      </c>
      <c r="J6" s="18">
        <f t="shared" si="5"/>
        <v>2.030853037917221</v>
      </c>
      <c r="K6" s="19">
        <f t="shared" si="6"/>
        <v>3.001412429378531</v>
      </c>
    </row>
    <row r="7" spans="1:11" s="1" customFormat="1" ht="16.5" customHeight="1" thickBot="1">
      <c r="A7" s="4"/>
      <c r="B7" s="39" t="s">
        <v>37</v>
      </c>
      <c r="C7" s="118"/>
      <c r="D7" s="12">
        <f t="shared" si="0"/>
        <v>0</v>
      </c>
      <c r="E7" s="32">
        <f t="shared" si="1"/>
        <v>0</v>
      </c>
      <c r="F7" s="119"/>
      <c r="G7" s="14">
        <f t="shared" si="2"/>
        <v>0</v>
      </c>
      <c r="H7" s="35">
        <f t="shared" si="3"/>
        <v>0</v>
      </c>
      <c r="I7" s="142">
        <f t="shared" si="4"/>
        <v>0</v>
      </c>
      <c r="J7" s="14">
        <f t="shared" si="5"/>
        <v>0</v>
      </c>
      <c r="K7" s="13">
        <f t="shared" si="6"/>
        <v>0</v>
      </c>
    </row>
    <row r="8" spans="1:11" ht="17.25" customHeight="1" thickBot="1">
      <c r="A8" s="107" t="s">
        <v>10</v>
      </c>
      <c r="B8" s="101" t="s">
        <v>38</v>
      </c>
      <c r="C8" s="93">
        <v>4</v>
      </c>
      <c r="D8" s="94">
        <f t="shared" si="0"/>
        <v>0.10888501742160278</v>
      </c>
      <c r="E8" s="95">
        <f t="shared" si="1"/>
        <v>0.12449424214130096</v>
      </c>
      <c r="F8" s="84">
        <v>605</v>
      </c>
      <c r="G8" s="94">
        <f t="shared" si="2"/>
        <v>2.8219599794766546</v>
      </c>
      <c r="H8" s="95">
        <f t="shared" si="3"/>
        <v>4.390739531170622</v>
      </c>
      <c r="I8" s="148">
        <f t="shared" si="4"/>
        <v>609</v>
      </c>
      <c r="J8" s="94">
        <f t="shared" si="5"/>
        <v>2.4250774511599755</v>
      </c>
      <c r="K8" s="97">
        <f t="shared" si="6"/>
        <v>3.584039548022599</v>
      </c>
    </row>
    <row r="9" spans="1:11" s="1" customFormat="1" ht="15" customHeight="1" thickBot="1">
      <c r="A9" s="156"/>
      <c r="B9" s="40" t="s">
        <v>39</v>
      </c>
      <c r="C9" s="117"/>
      <c r="D9" s="18">
        <f t="shared" si="0"/>
        <v>0</v>
      </c>
      <c r="E9" s="31">
        <f t="shared" si="1"/>
        <v>0</v>
      </c>
      <c r="F9" s="119">
        <v>320</v>
      </c>
      <c r="G9" s="18">
        <f t="shared" si="2"/>
        <v>1.4926069312934371</v>
      </c>
      <c r="H9" s="31">
        <f t="shared" si="3"/>
        <v>2.3223746280571884</v>
      </c>
      <c r="I9" s="140">
        <f t="shared" si="4"/>
        <v>320</v>
      </c>
      <c r="J9" s="18">
        <f t="shared" si="5"/>
        <v>1.2742607296735504</v>
      </c>
      <c r="K9" s="19">
        <f t="shared" si="6"/>
        <v>1.8832391713747645</v>
      </c>
    </row>
    <row r="10" spans="1:11" s="6" customFormat="1" ht="15.75" customHeight="1" thickBot="1">
      <c r="A10" s="168" t="s">
        <v>11</v>
      </c>
      <c r="B10" s="92" t="s">
        <v>40</v>
      </c>
      <c r="C10" s="93">
        <v>15</v>
      </c>
      <c r="D10" s="94">
        <f t="shared" si="0"/>
        <v>0.40831881533101044</v>
      </c>
      <c r="E10" s="95">
        <f t="shared" si="1"/>
        <v>0.4668534080298786</v>
      </c>
      <c r="F10" s="84">
        <v>140</v>
      </c>
      <c r="G10" s="94">
        <f t="shared" si="2"/>
        <v>0.6530155324408787</v>
      </c>
      <c r="H10" s="95">
        <f t="shared" si="3"/>
        <v>1.01603889977502</v>
      </c>
      <c r="I10" s="148">
        <f t="shared" si="4"/>
        <v>155</v>
      </c>
      <c r="J10" s="94">
        <f t="shared" si="5"/>
        <v>0.617220040935626</v>
      </c>
      <c r="K10" s="97">
        <f t="shared" si="6"/>
        <v>0.9121939736346516</v>
      </c>
    </row>
    <row r="11" spans="1:11" s="6" customFormat="1" ht="30" customHeight="1" thickBot="1">
      <c r="A11" s="100" t="s">
        <v>12</v>
      </c>
      <c r="B11" s="92" t="s">
        <v>41</v>
      </c>
      <c r="C11" s="93">
        <v>8</v>
      </c>
      <c r="D11" s="94">
        <f t="shared" si="0"/>
        <v>0.21777003484320556</v>
      </c>
      <c r="E11" s="95">
        <f t="shared" si="1"/>
        <v>0.24898848428260192</v>
      </c>
      <c r="F11" s="84">
        <v>666</v>
      </c>
      <c r="G11" s="94">
        <f t="shared" si="2"/>
        <v>3.1064881757544662</v>
      </c>
      <c r="H11" s="95">
        <f t="shared" si="3"/>
        <v>4.833442194644023</v>
      </c>
      <c r="I11" s="148">
        <f t="shared" si="4"/>
        <v>674</v>
      </c>
      <c r="J11" s="94">
        <f t="shared" si="5"/>
        <v>2.6839116618749155</v>
      </c>
      <c r="K11" s="97">
        <f t="shared" si="6"/>
        <v>3.9665725047080977</v>
      </c>
    </row>
    <row r="12" spans="1:11" s="6" customFormat="1" ht="16.5" customHeight="1" thickBot="1">
      <c r="A12" s="17"/>
      <c r="B12" s="41" t="s">
        <v>80</v>
      </c>
      <c r="C12" s="121">
        <v>8</v>
      </c>
      <c r="D12" s="29">
        <f t="shared" si="0"/>
        <v>0.21777003484320556</v>
      </c>
      <c r="E12" s="34">
        <f t="shared" si="1"/>
        <v>0.24898848428260192</v>
      </c>
      <c r="F12" s="119">
        <v>629</v>
      </c>
      <c r="G12" s="29">
        <f t="shared" si="2"/>
        <v>2.9339054993236626</v>
      </c>
      <c r="H12" s="34">
        <f t="shared" si="3"/>
        <v>4.564917628274911</v>
      </c>
      <c r="I12" s="135">
        <f t="shared" si="4"/>
        <v>637</v>
      </c>
      <c r="J12" s="29">
        <f t="shared" si="5"/>
        <v>2.536575265006411</v>
      </c>
      <c r="K12" s="30">
        <f t="shared" si="6"/>
        <v>3.7488229755178906</v>
      </c>
    </row>
    <row r="13" spans="1:11" s="6" customFormat="1" ht="18.75" customHeight="1" thickBot="1">
      <c r="A13" s="158" t="s">
        <v>13</v>
      </c>
      <c r="B13" s="101" t="s">
        <v>42</v>
      </c>
      <c r="C13" s="102"/>
      <c r="D13" s="103">
        <f t="shared" si="0"/>
        <v>0</v>
      </c>
      <c r="E13" s="104">
        <f t="shared" si="1"/>
        <v>0</v>
      </c>
      <c r="F13" s="84"/>
      <c r="G13" s="103">
        <f t="shared" si="2"/>
        <v>0</v>
      </c>
      <c r="H13" s="104">
        <f t="shared" si="3"/>
        <v>0</v>
      </c>
      <c r="I13" s="166">
        <f t="shared" si="4"/>
        <v>0</v>
      </c>
      <c r="J13" s="103">
        <f t="shared" si="5"/>
        <v>0</v>
      </c>
      <c r="K13" s="106">
        <f t="shared" si="6"/>
        <v>0</v>
      </c>
    </row>
    <row r="14" spans="1:11" s="6" customFormat="1" ht="18.75" customHeight="1" thickBot="1">
      <c r="A14" s="100" t="s">
        <v>14</v>
      </c>
      <c r="B14" s="92" t="s">
        <v>43</v>
      </c>
      <c r="C14" s="93">
        <v>7</v>
      </c>
      <c r="D14" s="94">
        <f t="shared" si="0"/>
        <v>0.19054878048780488</v>
      </c>
      <c r="E14" s="95">
        <f t="shared" si="1"/>
        <v>0.2178649237472767</v>
      </c>
      <c r="F14" s="84">
        <v>487</v>
      </c>
      <c r="G14" s="94">
        <f t="shared" si="2"/>
        <v>2.2715611735622</v>
      </c>
      <c r="H14" s="95">
        <f t="shared" si="3"/>
        <v>3.5343638870745337</v>
      </c>
      <c r="I14" s="148">
        <f t="shared" si="4"/>
        <v>494</v>
      </c>
      <c r="J14" s="94">
        <f t="shared" si="5"/>
        <v>1.9671400014335434</v>
      </c>
      <c r="K14" s="115">
        <f t="shared" si="6"/>
        <v>2.907250470809793</v>
      </c>
    </row>
    <row r="15" spans="1:11" s="1" customFormat="1" ht="15.75" customHeight="1" thickBot="1">
      <c r="A15" s="4"/>
      <c r="B15" s="42" t="s">
        <v>44</v>
      </c>
      <c r="C15" s="122"/>
      <c r="D15" s="14">
        <f t="shared" si="0"/>
        <v>0</v>
      </c>
      <c r="E15" s="35">
        <f t="shared" si="1"/>
        <v>0</v>
      </c>
      <c r="F15" s="119">
        <v>18</v>
      </c>
      <c r="G15" s="14">
        <f t="shared" si="2"/>
        <v>0.08395913988525584</v>
      </c>
      <c r="H15" s="35">
        <f t="shared" si="3"/>
        <v>0.13063357282821686</v>
      </c>
      <c r="I15" s="142">
        <f t="shared" si="4"/>
        <v>18</v>
      </c>
      <c r="J15" s="14">
        <f t="shared" si="5"/>
        <v>0.07167716604413721</v>
      </c>
      <c r="K15" s="20">
        <f t="shared" si="6"/>
        <v>0.1059322033898305</v>
      </c>
    </row>
    <row r="16" spans="1:11" s="1" customFormat="1" ht="16.5" customHeight="1" thickBot="1">
      <c r="A16" s="107" t="s">
        <v>15</v>
      </c>
      <c r="B16" s="101" t="s">
        <v>27</v>
      </c>
      <c r="C16" s="108">
        <v>22</v>
      </c>
      <c r="D16" s="109">
        <f t="shared" si="0"/>
        <v>0.5988675958188153</v>
      </c>
      <c r="E16" s="110">
        <f t="shared" si="1"/>
        <v>0.6847183317771554</v>
      </c>
      <c r="F16" s="84">
        <v>816</v>
      </c>
      <c r="G16" s="109">
        <f t="shared" si="2"/>
        <v>3.806147674798265</v>
      </c>
      <c r="H16" s="110">
        <f t="shared" si="3"/>
        <v>5.92205530154583</v>
      </c>
      <c r="I16" s="137">
        <f t="shared" si="4"/>
        <v>838</v>
      </c>
      <c r="J16" s="109">
        <f t="shared" si="5"/>
        <v>3.33697028583261</v>
      </c>
      <c r="K16" s="111">
        <f t="shared" si="6"/>
        <v>4.931732580037664</v>
      </c>
    </row>
    <row r="17" spans="1:11" s="6" customFormat="1" ht="18" customHeight="1" thickBot="1">
      <c r="A17" s="112" t="s">
        <v>16</v>
      </c>
      <c r="B17" s="92" t="s">
        <v>45</v>
      </c>
      <c r="C17" s="93"/>
      <c r="D17" s="94">
        <f t="shared" si="0"/>
        <v>0</v>
      </c>
      <c r="E17" s="95">
        <f t="shared" si="1"/>
        <v>0</v>
      </c>
      <c r="F17" s="85"/>
      <c r="G17" s="94">
        <f t="shared" si="2"/>
        <v>0</v>
      </c>
      <c r="H17" s="95">
        <f t="shared" si="3"/>
        <v>0</v>
      </c>
      <c r="I17" s="148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100" t="s">
        <v>17</v>
      </c>
      <c r="B18" s="159" t="s">
        <v>46</v>
      </c>
      <c r="C18" s="93">
        <v>30</v>
      </c>
      <c r="D18" s="160">
        <f t="shared" si="0"/>
        <v>0.8166376306620209</v>
      </c>
      <c r="E18" s="95">
        <f t="shared" si="1"/>
        <v>0.9337068160597572</v>
      </c>
      <c r="F18" s="84">
        <v>3781</v>
      </c>
      <c r="G18" s="160">
        <f t="shared" si="2"/>
        <v>17.636083772564017</v>
      </c>
      <c r="H18" s="95">
        <f t="shared" si="3"/>
        <v>27.440307714638216</v>
      </c>
      <c r="I18" s="167">
        <f t="shared" si="4"/>
        <v>3811</v>
      </c>
      <c r="J18" s="160">
        <f t="shared" si="5"/>
        <v>15.175648877455938</v>
      </c>
      <c r="K18" s="161">
        <f t="shared" si="6"/>
        <v>22.428201506591336</v>
      </c>
    </row>
    <row r="19" spans="1:11" s="1" customFormat="1" ht="14.25" customHeight="1">
      <c r="A19" s="4"/>
      <c r="B19" s="38" t="s">
        <v>47</v>
      </c>
      <c r="C19" s="117">
        <v>9</v>
      </c>
      <c r="D19" s="12">
        <f t="shared" si="0"/>
        <v>0.24499128919860627</v>
      </c>
      <c r="E19" s="31">
        <f t="shared" si="1"/>
        <v>0.2801120448179272</v>
      </c>
      <c r="F19" s="87">
        <v>6</v>
      </c>
      <c r="G19" s="12">
        <f t="shared" si="2"/>
        <v>0.027986379961751948</v>
      </c>
      <c r="H19" s="31">
        <f t="shared" si="3"/>
        <v>0.043544524276072284</v>
      </c>
      <c r="I19" s="134">
        <f t="shared" si="4"/>
        <v>15</v>
      </c>
      <c r="J19" s="12">
        <f t="shared" si="5"/>
        <v>0.05973097170344767</v>
      </c>
      <c r="K19" s="13">
        <f t="shared" si="6"/>
        <v>0.0882768361581921</v>
      </c>
    </row>
    <row r="20" spans="1:11" s="1" customFormat="1" ht="14.25" customHeight="1">
      <c r="A20" s="4"/>
      <c r="B20" s="38" t="s">
        <v>48</v>
      </c>
      <c r="C20" s="86"/>
      <c r="D20" s="12">
        <f t="shared" si="0"/>
        <v>0</v>
      </c>
      <c r="E20" s="32">
        <f t="shared" si="1"/>
        <v>0</v>
      </c>
      <c r="F20" s="86">
        <v>1130</v>
      </c>
      <c r="G20" s="12">
        <f t="shared" si="2"/>
        <v>5.27076822612995</v>
      </c>
      <c r="H20" s="32">
        <f t="shared" si="3"/>
        <v>8.200885405326947</v>
      </c>
      <c r="I20" s="134">
        <f t="shared" si="4"/>
        <v>1130</v>
      </c>
      <c r="J20" s="12">
        <f t="shared" si="5"/>
        <v>4.4997332016597245</v>
      </c>
      <c r="K20" s="13">
        <f t="shared" si="6"/>
        <v>6.6501883239171375</v>
      </c>
    </row>
    <row r="21" spans="1:11" s="1" customFormat="1" ht="14.25" customHeight="1" thickBot="1">
      <c r="A21" s="4"/>
      <c r="B21" s="38" t="s">
        <v>49</v>
      </c>
      <c r="C21" s="86"/>
      <c r="D21" s="12">
        <f t="shared" si="0"/>
        <v>0</v>
      </c>
      <c r="E21" s="32">
        <f t="shared" si="1"/>
        <v>0</v>
      </c>
      <c r="F21" s="119">
        <v>433</v>
      </c>
      <c r="G21" s="12">
        <f t="shared" si="2"/>
        <v>2.019683753906432</v>
      </c>
      <c r="H21" s="32">
        <f t="shared" si="3"/>
        <v>3.142463168589883</v>
      </c>
      <c r="I21" s="134">
        <f t="shared" si="4"/>
        <v>433</v>
      </c>
      <c r="J21" s="12">
        <f t="shared" si="5"/>
        <v>1.7242340498395228</v>
      </c>
      <c r="K21" s="13">
        <f t="shared" si="6"/>
        <v>2.5482580037664784</v>
      </c>
    </row>
    <row r="22" spans="1:11" s="6" customFormat="1" ht="15.75" customHeight="1" thickBot="1">
      <c r="A22" s="100" t="s">
        <v>28</v>
      </c>
      <c r="B22" s="92" t="s">
        <v>50</v>
      </c>
      <c r="C22" s="93">
        <v>1454</v>
      </c>
      <c r="D22" s="94">
        <f t="shared" si="0"/>
        <v>39.579703832752614</v>
      </c>
      <c r="E22" s="95">
        <f t="shared" si="1"/>
        <v>45.2536570183629</v>
      </c>
      <c r="F22" s="84">
        <v>593</v>
      </c>
      <c r="G22" s="94">
        <f t="shared" si="2"/>
        <v>2.7659872195531507</v>
      </c>
      <c r="H22" s="95">
        <f t="shared" si="3"/>
        <v>4.303650482618478</v>
      </c>
      <c r="I22" s="148">
        <f t="shared" si="4"/>
        <v>2047</v>
      </c>
      <c r="J22" s="94">
        <f t="shared" si="5"/>
        <v>8.151286605130492</v>
      </c>
      <c r="K22" s="97">
        <f t="shared" si="6"/>
        <v>12.046845574387948</v>
      </c>
    </row>
    <row r="23" spans="1:11" s="1" customFormat="1" ht="15.75" customHeight="1">
      <c r="A23" s="4"/>
      <c r="B23" s="40" t="s">
        <v>51</v>
      </c>
      <c r="C23" s="117">
        <v>168</v>
      </c>
      <c r="D23" s="18">
        <f t="shared" si="0"/>
        <v>4.573170731707317</v>
      </c>
      <c r="E23" s="31">
        <f t="shared" si="1"/>
        <v>5.228758169934641</v>
      </c>
      <c r="F23" s="87"/>
      <c r="G23" s="18">
        <f t="shared" si="2"/>
        <v>0</v>
      </c>
      <c r="H23" s="31">
        <f t="shared" si="3"/>
        <v>0</v>
      </c>
      <c r="I23" s="140">
        <f t="shared" si="4"/>
        <v>168</v>
      </c>
      <c r="J23" s="18">
        <f t="shared" si="5"/>
        <v>0.6689868830786139</v>
      </c>
      <c r="K23" s="19">
        <f t="shared" si="6"/>
        <v>0.9887005649717514</v>
      </c>
    </row>
    <row r="24" spans="1:11" s="1" customFormat="1" ht="14.25" customHeight="1">
      <c r="A24" s="4"/>
      <c r="B24" s="38" t="s">
        <v>52</v>
      </c>
      <c r="C24" s="118">
        <v>588</v>
      </c>
      <c r="D24" s="12">
        <f t="shared" si="0"/>
        <v>16.00609756097561</v>
      </c>
      <c r="E24" s="32">
        <f t="shared" si="1"/>
        <v>18.30065359477124</v>
      </c>
      <c r="F24" s="86">
        <v>331</v>
      </c>
      <c r="G24" s="12">
        <f t="shared" si="2"/>
        <v>1.543915294556649</v>
      </c>
      <c r="H24" s="32">
        <f t="shared" si="3"/>
        <v>2.402206255896654</v>
      </c>
      <c r="I24" s="134">
        <f t="shared" si="4"/>
        <v>919</v>
      </c>
      <c r="J24" s="12">
        <f t="shared" si="5"/>
        <v>3.6595175330312273</v>
      </c>
      <c r="K24" s="13">
        <f t="shared" si="6"/>
        <v>5.408427495291902</v>
      </c>
    </row>
    <row r="25" spans="1:11" s="1" customFormat="1" ht="15.75" customHeight="1">
      <c r="A25" s="4"/>
      <c r="B25" s="38" t="s">
        <v>53</v>
      </c>
      <c r="C25" s="118">
        <v>663</v>
      </c>
      <c r="D25" s="12">
        <f t="shared" si="0"/>
        <v>18.047691637630663</v>
      </c>
      <c r="E25" s="32">
        <f t="shared" si="1"/>
        <v>20.634920634920636</v>
      </c>
      <c r="F25" s="86">
        <v>1</v>
      </c>
      <c r="G25" s="12">
        <f t="shared" si="2"/>
        <v>0.0046643966602919916</v>
      </c>
      <c r="H25" s="32">
        <f t="shared" si="3"/>
        <v>0.007257420712678714</v>
      </c>
      <c r="I25" s="134">
        <f t="shared" si="4"/>
        <v>664</v>
      </c>
      <c r="J25" s="12">
        <f t="shared" si="5"/>
        <v>2.644091014072617</v>
      </c>
      <c r="K25" s="13">
        <f t="shared" si="6"/>
        <v>3.9077212806026367</v>
      </c>
    </row>
    <row r="26" spans="1:11" s="1" customFormat="1" ht="15.75" customHeight="1" thickBot="1">
      <c r="A26" s="4"/>
      <c r="B26" s="38" t="s">
        <v>54</v>
      </c>
      <c r="C26" s="118"/>
      <c r="D26" s="12">
        <f t="shared" si="0"/>
        <v>0</v>
      </c>
      <c r="E26" s="32">
        <f t="shared" si="1"/>
        <v>0</v>
      </c>
      <c r="F26" s="119"/>
      <c r="G26" s="12">
        <f t="shared" si="2"/>
        <v>0</v>
      </c>
      <c r="H26" s="32">
        <f t="shared" si="3"/>
        <v>0</v>
      </c>
      <c r="I26" s="134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100" t="s">
        <v>18</v>
      </c>
      <c r="B27" s="92" t="s">
        <v>55</v>
      </c>
      <c r="C27" s="93">
        <v>340</v>
      </c>
      <c r="D27" s="94">
        <f t="shared" si="0"/>
        <v>9.255226480836237</v>
      </c>
      <c r="E27" s="95">
        <f t="shared" si="1"/>
        <v>10.582010582010582</v>
      </c>
      <c r="F27" s="84">
        <v>1913</v>
      </c>
      <c r="G27" s="94">
        <f t="shared" si="2"/>
        <v>8.922990811138579</v>
      </c>
      <c r="H27" s="95">
        <f t="shared" si="3"/>
        <v>13.88344582335438</v>
      </c>
      <c r="I27" s="148">
        <f t="shared" si="4"/>
        <v>2253</v>
      </c>
      <c r="J27" s="94">
        <f t="shared" si="5"/>
        <v>8.97159194985784</v>
      </c>
      <c r="K27" s="97">
        <f t="shared" si="6"/>
        <v>13.259180790960452</v>
      </c>
    </row>
    <row r="28" spans="1:11" s="1" customFormat="1" ht="12.75">
      <c r="A28" s="4"/>
      <c r="B28" s="40" t="s">
        <v>56</v>
      </c>
      <c r="C28" s="117"/>
      <c r="D28" s="18">
        <f t="shared" si="0"/>
        <v>0</v>
      </c>
      <c r="E28" s="31">
        <f t="shared" si="1"/>
        <v>0</v>
      </c>
      <c r="F28" s="87">
        <v>155</v>
      </c>
      <c r="G28" s="18">
        <f>F28*1000/$G$2</f>
        <v>0.7229814823452586</v>
      </c>
      <c r="H28" s="31">
        <f t="shared" si="3"/>
        <v>1.1249002104652006</v>
      </c>
      <c r="I28" s="140">
        <f t="shared" si="4"/>
        <v>155</v>
      </c>
      <c r="J28" s="18">
        <f t="shared" si="5"/>
        <v>0.617220040935626</v>
      </c>
      <c r="K28" s="19">
        <f t="shared" si="6"/>
        <v>0.9121939736346516</v>
      </c>
    </row>
    <row r="29" spans="1:11" s="1" customFormat="1" ht="13.5" customHeight="1">
      <c r="A29" s="4"/>
      <c r="B29" s="38" t="s">
        <v>57</v>
      </c>
      <c r="C29" s="118">
        <v>61</v>
      </c>
      <c r="D29" s="12">
        <f t="shared" si="0"/>
        <v>1.6604965156794425</v>
      </c>
      <c r="E29" s="32">
        <f t="shared" si="1"/>
        <v>1.8985371926548398</v>
      </c>
      <c r="F29" s="86">
        <v>40</v>
      </c>
      <c r="G29" s="12">
        <f t="shared" si="2"/>
        <v>0.18657586641167964</v>
      </c>
      <c r="H29" s="32">
        <f t="shared" si="3"/>
        <v>0.29029682850714855</v>
      </c>
      <c r="I29" s="134">
        <f t="shared" si="4"/>
        <v>101</v>
      </c>
      <c r="J29" s="12">
        <f t="shared" si="5"/>
        <v>0.4021885428032143</v>
      </c>
      <c r="K29" s="13">
        <f t="shared" si="6"/>
        <v>0.59439736346516</v>
      </c>
    </row>
    <row r="30" spans="1:11" s="1" customFormat="1" ht="12.75">
      <c r="A30" s="4"/>
      <c r="B30" s="38" t="s">
        <v>58</v>
      </c>
      <c r="C30" s="118">
        <v>32</v>
      </c>
      <c r="D30" s="12">
        <f t="shared" si="0"/>
        <v>0.8710801393728222</v>
      </c>
      <c r="E30" s="32">
        <f t="shared" si="1"/>
        <v>0.9959539371304077</v>
      </c>
      <c r="F30" s="88">
        <v>285</v>
      </c>
      <c r="G30" s="12">
        <f t="shared" si="2"/>
        <v>1.3293530481832174</v>
      </c>
      <c r="H30" s="32">
        <f t="shared" si="3"/>
        <v>2.0683649031134337</v>
      </c>
      <c r="I30" s="134">
        <f t="shared" si="4"/>
        <v>317</v>
      </c>
      <c r="J30" s="12">
        <f t="shared" si="5"/>
        <v>1.2623145353328609</v>
      </c>
      <c r="K30" s="13">
        <f t="shared" si="6"/>
        <v>1.865583804143126</v>
      </c>
    </row>
    <row r="31" spans="1:11" s="1" customFormat="1" ht="16.5" customHeight="1" thickBot="1">
      <c r="A31" s="5"/>
      <c r="B31" s="38" t="s">
        <v>59</v>
      </c>
      <c r="C31" s="118"/>
      <c r="D31" s="12">
        <f t="shared" si="0"/>
        <v>0</v>
      </c>
      <c r="E31" s="32">
        <f t="shared" si="1"/>
        <v>0</v>
      </c>
      <c r="F31" s="89">
        <v>199</v>
      </c>
      <c r="G31" s="12">
        <f t="shared" si="2"/>
        <v>0.9282149353981063</v>
      </c>
      <c r="H31" s="32">
        <f t="shared" si="3"/>
        <v>1.444226721823064</v>
      </c>
      <c r="I31" s="134">
        <f t="shared" si="4"/>
        <v>199</v>
      </c>
      <c r="J31" s="12">
        <f t="shared" si="5"/>
        <v>0.7924308912657391</v>
      </c>
      <c r="K31" s="13">
        <f t="shared" si="6"/>
        <v>1.1711393596986817</v>
      </c>
    </row>
    <row r="32" spans="1:11" s="1" customFormat="1" ht="16.5" customHeight="1" thickBot="1">
      <c r="A32" s="100" t="s">
        <v>77</v>
      </c>
      <c r="B32" s="92" t="s">
        <v>63</v>
      </c>
      <c r="C32" s="93">
        <v>50</v>
      </c>
      <c r="D32" s="94">
        <f t="shared" si="0"/>
        <v>1.3610627177700347</v>
      </c>
      <c r="E32" s="95">
        <f t="shared" si="1"/>
        <v>1.5561780267662622</v>
      </c>
      <c r="F32" s="84">
        <v>362</v>
      </c>
      <c r="G32" s="94">
        <f>F32*1000/$G$2</f>
        <v>1.688511591025701</v>
      </c>
      <c r="H32" s="95">
        <f t="shared" si="3"/>
        <v>2.6271862979896943</v>
      </c>
      <c r="I32" s="148">
        <f>SUM(C32,F32)</f>
        <v>412</v>
      </c>
      <c r="J32" s="94">
        <f>I32*1000/$J$2</f>
        <v>1.6406106894546961</v>
      </c>
      <c r="K32" s="97">
        <f t="shared" si="6"/>
        <v>2.4246704331450095</v>
      </c>
    </row>
    <row r="33" spans="1:11" s="1" customFormat="1" ht="26.25" thickBot="1">
      <c r="A33" s="100" t="s">
        <v>78</v>
      </c>
      <c r="B33" s="92" t="s">
        <v>64</v>
      </c>
      <c r="C33" s="93">
        <v>16</v>
      </c>
      <c r="D33" s="94">
        <f t="shared" si="0"/>
        <v>0.4355400696864111</v>
      </c>
      <c r="E33" s="95">
        <f t="shared" si="1"/>
        <v>0.49797696856520385</v>
      </c>
      <c r="F33" s="84">
        <v>801</v>
      </c>
      <c r="G33" s="94">
        <f>F33*1000/$G$2</f>
        <v>3.736181724893885</v>
      </c>
      <c r="H33" s="95">
        <f t="shared" si="3"/>
        <v>5.81319399085565</v>
      </c>
      <c r="I33" s="148">
        <f>SUM(C33,F33)</f>
        <v>817</v>
      </c>
      <c r="J33" s="94">
        <f>I33*1000/$J$2</f>
        <v>3.2533469254477834</v>
      </c>
      <c r="K33" s="97">
        <f t="shared" si="6"/>
        <v>4.8081450094161955</v>
      </c>
    </row>
    <row r="34" spans="1:11" s="6" customFormat="1" ht="21" customHeight="1" thickBot="1">
      <c r="A34" s="100" t="s">
        <v>19</v>
      </c>
      <c r="B34" s="92" t="s">
        <v>60</v>
      </c>
      <c r="C34" s="93">
        <v>126</v>
      </c>
      <c r="D34" s="94">
        <f t="shared" si="0"/>
        <v>3.4298780487804876</v>
      </c>
      <c r="E34" s="95">
        <f t="shared" si="1"/>
        <v>3.9215686274509802</v>
      </c>
      <c r="F34" s="84">
        <v>968</v>
      </c>
      <c r="G34" s="94">
        <f t="shared" si="2"/>
        <v>4.515135967162648</v>
      </c>
      <c r="H34" s="95">
        <f t="shared" si="3"/>
        <v>7.025183249872995</v>
      </c>
      <c r="I34" s="148">
        <f t="shared" si="4"/>
        <v>1094</v>
      </c>
      <c r="J34" s="94">
        <f t="shared" si="5"/>
        <v>4.35637886957145</v>
      </c>
      <c r="K34" s="97">
        <f t="shared" si="6"/>
        <v>6.438323917137477</v>
      </c>
    </row>
    <row r="35" spans="1:11" s="1" customFormat="1" ht="12.75">
      <c r="A35" s="4"/>
      <c r="B35" s="40" t="s">
        <v>61</v>
      </c>
      <c r="C35" s="117">
        <v>93</v>
      </c>
      <c r="D35" s="25">
        <f t="shared" si="0"/>
        <v>2.5315766550522647</v>
      </c>
      <c r="E35" s="36">
        <f t="shared" si="1"/>
        <v>2.8944911297852474</v>
      </c>
      <c r="F35" s="87">
        <v>667</v>
      </c>
      <c r="G35" s="25">
        <f t="shared" si="2"/>
        <v>3.111152572414758</v>
      </c>
      <c r="H35" s="36">
        <f t="shared" si="3"/>
        <v>4.840699615356702</v>
      </c>
      <c r="I35" s="140">
        <f t="shared" si="4"/>
        <v>760</v>
      </c>
      <c r="J35" s="25">
        <f t="shared" si="5"/>
        <v>3.026369232974682</v>
      </c>
      <c r="K35" s="26">
        <f t="shared" si="6"/>
        <v>4.472693032015066</v>
      </c>
    </row>
    <row r="36" spans="1:11" s="1" customFormat="1" ht="13.5" customHeight="1">
      <c r="A36" s="4"/>
      <c r="B36" s="43" t="s">
        <v>31</v>
      </c>
      <c r="C36" s="118">
        <v>89</v>
      </c>
      <c r="D36" s="27">
        <f t="shared" si="0"/>
        <v>2.422691637630662</v>
      </c>
      <c r="E36" s="37">
        <f t="shared" si="1"/>
        <v>2.7699968876439462</v>
      </c>
      <c r="F36" s="86">
        <v>189</v>
      </c>
      <c r="G36" s="27">
        <f t="shared" si="2"/>
        <v>0.8815709687951864</v>
      </c>
      <c r="H36" s="37">
        <f t="shared" si="3"/>
        <v>1.371652514696277</v>
      </c>
      <c r="I36" s="134">
        <f t="shared" si="4"/>
        <v>278</v>
      </c>
      <c r="J36" s="27">
        <f t="shared" si="5"/>
        <v>1.107014008903897</v>
      </c>
      <c r="K36" s="28">
        <f t="shared" si="6"/>
        <v>1.6360640301318268</v>
      </c>
    </row>
    <row r="37" spans="1:11" s="1" customFormat="1" ht="12" customHeight="1" thickBot="1">
      <c r="A37" s="16"/>
      <c r="B37" s="38" t="s">
        <v>81</v>
      </c>
      <c r="C37" s="118">
        <v>2</v>
      </c>
      <c r="D37" s="27">
        <f t="shared" si="0"/>
        <v>0.05444250871080139</v>
      </c>
      <c r="E37" s="37">
        <f t="shared" si="1"/>
        <v>0.06224712107065048</v>
      </c>
      <c r="F37" s="120">
        <v>170</v>
      </c>
      <c r="G37" s="27">
        <f t="shared" si="2"/>
        <v>0.7929474322496385</v>
      </c>
      <c r="H37" s="37">
        <f t="shared" si="3"/>
        <v>1.2337615211553814</v>
      </c>
      <c r="I37" s="134">
        <f t="shared" si="4"/>
        <v>172</v>
      </c>
      <c r="J37" s="27">
        <f t="shared" si="5"/>
        <v>0.6849151421995333</v>
      </c>
      <c r="K37" s="28">
        <f t="shared" si="6"/>
        <v>1.012241054613936</v>
      </c>
    </row>
    <row r="38" spans="1:11" s="6" customFormat="1" ht="21" customHeight="1" thickBot="1">
      <c r="A38" s="100" t="s">
        <v>20</v>
      </c>
      <c r="B38" s="92" t="s">
        <v>32</v>
      </c>
      <c r="C38" s="93">
        <v>75</v>
      </c>
      <c r="D38" s="94">
        <f t="shared" si="0"/>
        <v>2.0415940766550524</v>
      </c>
      <c r="E38" s="95">
        <f t="shared" si="1"/>
        <v>2.3342670401493932</v>
      </c>
      <c r="F38" s="84">
        <v>1053</v>
      </c>
      <c r="G38" s="94">
        <f t="shared" si="2"/>
        <v>4.911609683287467</v>
      </c>
      <c r="H38" s="95">
        <f t="shared" si="3"/>
        <v>7.642064010450686</v>
      </c>
      <c r="I38" s="148">
        <f t="shared" si="4"/>
        <v>1128</v>
      </c>
      <c r="J38" s="94">
        <f t="shared" si="5"/>
        <v>4.491769072099265</v>
      </c>
      <c r="K38" s="115">
        <f t="shared" si="6"/>
        <v>6.638418079096045</v>
      </c>
    </row>
    <row r="39" spans="1:11" s="1" customFormat="1" ht="12.75">
      <c r="A39" s="4"/>
      <c r="B39" s="40" t="s">
        <v>62</v>
      </c>
      <c r="C39" s="117">
        <v>12</v>
      </c>
      <c r="D39" s="18">
        <f t="shared" si="0"/>
        <v>0.32665505226480834</v>
      </c>
      <c r="E39" s="31">
        <f t="shared" si="1"/>
        <v>0.3734827264239029</v>
      </c>
      <c r="F39" s="87">
        <v>182</v>
      </c>
      <c r="G39" s="18">
        <f t="shared" si="2"/>
        <v>0.8489201921731424</v>
      </c>
      <c r="H39" s="31">
        <f t="shared" si="3"/>
        <v>1.320850569707526</v>
      </c>
      <c r="I39" s="140">
        <f t="shared" si="4"/>
        <v>194</v>
      </c>
      <c r="J39" s="18">
        <f t="shared" si="5"/>
        <v>0.7725205673645898</v>
      </c>
      <c r="K39" s="19">
        <f t="shared" si="6"/>
        <v>1.1417137476459511</v>
      </c>
    </row>
    <row r="40" spans="1:11" s="1" customFormat="1" ht="12.75">
      <c r="A40" s="4"/>
      <c r="B40" s="38" t="s">
        <v>34</v>
      </c>
      <c r="C40" s="118">
        <v>1</v>
      </c>
      <c r="D40" s="12">
        <f t="shared" si="0"/>
        <v>0.027221254355400695</v>
      </c>
      <c r="E40" s="32">
        <f t="shared" si="1"/>
        <v>0.03112356053532524</v>
      </c>
      <c r="F40" s="86">
        <v>97</v>
      </c>
      <c r="G40" s="12">
        <f t="shared" si="2"/>
        <v>0.45244647604832317</v>
      </c>
      <c r="H40" s="32">
        <f t="shared" si="3"/>
        <v>0.7039698091298353</v>
      </c>
      <c r="I40" s="134">
        <f t="shared" si="4"/>
        <v>98</v>
      </c>
      <c r="J40" s="12">
        <f t="shared" si="5"/>
        <v>0.3902423484625248</v>
      </c>
      <c r="K40" s="13">
        <f t="shared" si="6"/>
        <v>0.5767419962335216</v>
      </c>
    </row>
    <row r="41" spans="1:11" s="1" customFormat="1" ht="12.75">
      <c r="A41" s="4"/>
      <c r="B41" s="38" t="s">
        <v>25</v>
      </c>
      <c r="C41" s="118">
        <v>1</v>
      </c>
      <c r="D41" s="12">
        <f t="shared" si="0"/>
        <v>0.027221254355400695</v>
      </c>
      <c r="E41" s="32">
        <f t="shared" si="1"/>
        <v>0.03112356053532524</v>
      </c>
      <c r="F41" s="86">
        <v>15</v>
      </c>
      <c r="G41" s="12">
        <f t="shared" si="2"/>
        <v>0.06996594990437986</v>
      </c>
      <c r="H41" s="32">
        <f t="shared" si="3"/>
        <v>0.10886131069018071</v>
      </c>
      <c r="I41" s="134">
        <f t="shared" si="4"/>
        <v>16</v>
      </c>
      <c r="J41" s="12">
        <f t="shared" si="5"/>
        <v>0.06371303648367752</v>
      </c>
      <c r="K41" s="13">
        <f t="shared" si="6"/>
        <v>0.09416195856873823</v>
      </c>
    </row>
    <row r="42" spans="1:11" s="1" customFormat="1" ht="13.5" thickBot="1">
      <c r="A42" s="5"/>
      <c r="B42" s="38" t="s">
        <v>35</v>
      </c>
      <c r="C42" s="118">
        <v>23</v>
      </c>
      <c r="D42" s="12">
        <f t="shared" si="0"/>
        <v>0.626088850174216</v>
      </c>
      <c r="E42" s="32">
        <f t="shared" si="1"/>
        <v>0.7158418923124805</v>
      </c>
      <c r="F42" s="119">
        <v>375</v>
      </c>
      <c r="G42" s="12">
        <f t="shared" si="2"/>
        <v>1.7491487476094967</v>
      </c>
      <c r="H42" s="32">
        <f t="shared" si="3"/>
        <v>2.7215327672545175</v>
      </c>
      <c r="I42" s="134">
        <f t="shared" si="4"/>
        <v>398</v>
      </c>
      <c r="J42" s="12">
        <f t="shared" si="5"/>
        <v>1.5848617825314781</v>
      </c>
      <c r="K42" s="13">
        <f t="shared" si="6"/>
        <v>2.3422787193973633</v>
      </c>
    </row>
    <row r="43" spans="1:11" s="6" customFormat="1" ht="23.25" customHeight="1" thickBot="1">
      <c r="A43" s="100" t="s">
        <v>21</v>
      </c>
      <c r="B43" s="92" t="s">
        <v>66</v>
      </c>
      <c r="C43" s="93">
        <v>390</v>
      </c>
      <c r="D43" s="94">
        <f t="shared" si="0"/>
        <v>10.616289198606271</v>
      </c>
      <c r="E43" s="95">
        <f t="shared" si="1"/>
        <v>12.138188608776844</v>
      </c>
      <c r="F43" s="84"/>
      <c r="G43" s="94">
        <f t="shared" si="2"/>
        <v>0</v>
      </c>
      <c r="H43" s="95">
        <f t="shared" si="3"/>
        <v>0</v>
      </c>
      <c r="I43" s="148">
        <f t="shared" si="4"/>
        <v>390</v>
      </c>
      <c r="J43" s="94">
        <f t="shared" si="5"/>
        <v>1.5530052642896395</v>
      </c>
      <c r="K43" s="115">
        <f t="shared" si="6"/>
        <v>2.2951977401129944</v>
      </c>
    </row>
    <row r="44" spans="1:11" s="1" customFormat="1" ht="33.75" customHeight="1" thickBot="1">
      <c r="A44" s="9"/>
      <c r="B44" s="164" t="s">
        <v>85</v>
      </c>
      <c r="C44" s="117">
        <v>24</v>
      </c>
      <c r="D44" s="18">
        <f t="shared" si="0"/>
        <v>0.6533101045296167</v>
      </c>
      <c r="E44" s="31">
        <f t="shared" si="1"/>
        <v>0.7469654528478058</v>
      </c>
      <c r="F44" s="123"/>
      <c r="G44" s="18">
        <f t="shared" si="2"/>
        <v>0</v>
      </c>
      <c r="H44" s="31">
        <f t="shared" si="3"/>
        <v>0</v>
      </c>
      <c r="I44" s="140">
        <f t="shared" si="4"/>
        <v>24</v>
      </c>
      <c r="J44" s="18">
        <f t="shared" si="5"/>
        <v>0.09556955472551627</v>
      </c>
      <c r="K44" s="19">
        <f t="shared" si="6"/>
        <v>0.14124293785310735</v>
      </c>
    </row>
    <row r="45" spans="1:11" s="1" customFormat="1" ht="16.5" customHeight="1" thickBot="1">
      <c r="A45" s="4"/>
      <c r="B45" s="162" t="s">
        <v>82</v>
      </c>
      <c r="C45" s="118">
        <v>6</v>
      </c>
      <c r="D45" s="12">
        <f t="shared" si="0"/>
        <v>0.16332752613240417</v>
      </c>
      <c r="E45" s="32">
        <f t="shared" si="1"/>
        <v>0.18674136321195145</v>
      </c>
      <c r="F45" s="124"/>
      <c r="G45" s="12">
        <f t="shared" si="2"/>
        <v>0</v>
      </c>
      <c r="H45" s="32">
        <f t="shared" si="3"/>
        <v>0</v>
      </c>
      <c r="I45" s="134">
        <f t="shared" si="4"/>
        <v>6</v>
      </c>
      <c r="J45" s="12">
        <f t="shared" si="5"/>
        <v>0.02389238868137907</v>
      </c>
      <c r="K45" s="13">
        <f t="shared" si="6"/>
        <v>0.03531073446327684</v>
      </c>
    </row>
    <row r="46" spans="1:11" s="1" customFormat="1" ht="18" customHeight="1" thickBot="1">
      <c r="A46" s="100" t="s">
        <v>79</v>
      </c>
      <c r="B46" s="92" t="s">
        <v>65</v>
      </c>
      <c r="C46" s="93">
        <v>3</v>
      </c>
      <c r="D46" s="94">
        <f t="shared" si="0"/>
        <v>0.08166376306620209</v>
      </c>
      <c r="E46" s="95">
        <f t="shared" si="1"/>
        <v>0.09337068160597572</v>
      </c>
      <c r="F46" s="84">
        <v>2</v>
      </c>
      <c r="G46" s="94">
        <f>F46*1000/$G$2</f>
        <v>0.009328793320583983</v>
      </c>
      <c r="H46" s="95">
        <f t="shared" si="3"/>
        <v>0.014514841425357429</v>
      </c>
      <c r="I46" s="148">
        <f>SUM(C46,F46)</f>
        <v>5</v>
      </c>
      <c r="J46" s="94">
        <f>I46*1000/$J$2</f>
        <v>0.019910323901149225</v>
      </c>
      <c r="K46" s="97">
        <f t="shared" si="6"/>
        <v>0.029425612052730695</v>
      </c>
    </row>
    <row r="47" spans="1:11" s="6" customFormat="1" ht="21" customHeight="1" thickBot="1">
      <c r="A47" s="100" t="s">
        <v>29</v>
      </c>
      <c r="B47" s="92" t="s">
        <v>67</v>
      </c>
      <c r="C47" s="93">
        <v>28</v>
      </c>
      <c r="D47" s="94">
        <f t="shared" si="0"/>
        <v>0.7621951219512195</v>
      </c>
      <c r="E47" s="95">
        <f t="shared" si="1"/>
        <v>0.8714596949891068</v>
      </c>
      <c r="F47" s="84">
        <v>124</v>
      </c>
      <c r="G47" s="94">
        <f t="shared" si="2"/>
        <v>0.5783851858762069</v>
      </c>
      <c r="H47" s="95">
        <f t="shared" si="3"/>
        <v>0.8999201683721605</v>
      </c>
      <c r="I47" s="148">
        <f t="shared" si="4"/>
        <v>152</v>
      </c>
      <c r="J47" s="94">
        <f t="shared" si="5"/>
        <v>0.6052738465949364</v>
      </c>
      <c r="K47" s="97">
        <f t="shared" si="6"/>
        <v>0.8945386064030132</v>
      </c>
    </row>
    <row r="48" spans="1:11" s="6" customFormat="1" ht="19.5" customHeight="1" thickBot="1">
      <c r="A48" s="100" t="s">
        <v>30</v>
      </c>
      <c r="B48" s="92" t="s">
        <v>68</v>
      </c>
      <c r="C48" s="93">
        <v>260</v>
      </c>
      <c r="D48" s="94">
        <f t="shared" si="0"/>
        <v>7.077526132404182</v>
      </c>
      <c r="E48" s="95">
        <f t="shared" si="1"/>
        <v>8.092125739184564</v>
      </c>
      <c r="F48" s="84">
        <v>1196</v>
      </c>
      <c r="G48" s="94">
        <f t="shared" si="2"/>
        <v>5.578618405709221</v>
      </c>
      <c r="H48" s="95">
        <f t="shared" si="3"/>
        <v>8.679875172363742</v>
      </c>
      <c r="I48" s="148">
        <f t="shared" si="4"/>
        <v>1456</v>
      </c>
      <c r="J48" s="94">
        <f t="shared" si="5"/>
        <v>5.797886320014654</v>
      </c>
      <c r="K48" s="97">
        <f t="shared" si="6"/>
        <v>8.568738229755178</v>
      </c>
    </row>
    <row r="49" spans="1:11" s="1" customFormat="1" ht="12.75">
      <c r="A49" s="4"/>
      <c r="B49" s="40" t="s">
        <v>69</v>
      </c>
      <c r="C49" s="117">
        <v>75</v>
      </c>
      <c r="D49" s="18">
        <f t="shared" si="0"/>
        <v>2.0415940766550524</v>
      </c>
      <c r="E49" s="31">
        <f t="shared" si="1"/>
        <v>2.3342670401493932</v>
      </c>
      <c r="F49" s="87">
        <v>318</v>
      </c>
      <c r="G49" s="18">
        <f t="shared" si="2"/>
        <v>1.4832781379728532</v>
      </c>
      <c r="H49" s="31">
        <f t="shared" si="3"/>
        <v>2.307859786631831</v>
      </c>
      <c r="I49" s="140">
        <f t="shared" si="4"/>
        <v>393</v>
      </c>
      <c r="J49" s="18">
        <f t="shared" si="5"/>
        <v>1.564951458630329</v>
      </c>
      <c r="K49" s="19">
        <f t="shared" si="6"/>
        <v>2.312853107344633</v>
      </c>
    </row>
    <row r="50" spans="1:11" s="1" customFormat="1" ht="12.75">
      <c r="A50" s="4"/>
      <c r="B50" s="38" t="s">
        <v>73</v>
      </c>
      <c r="C50" s="118"/>
      <c r="D50" s="12">
        <f t="shared" si="0"/>
        <v>0</v>
      </c>
      <c r="E50" s="32">
        <f t="shared" si="1"/>
        <v>0</v>
      </c>
      <c r="F50" s="86">
        <v>2</v>
      </c>
      <c r="G50" s="12">
        <f t="shared" si="2"/>
        <v>0.009328793320583983</v>
      </c>
      <c r="H50" s="32">
        <f t="shared" si="3"/>
        <v>0.014514841425357429</v>
      </c>
      <c r="I50" s="134">
        <f t="shared" si="4"/>
        <v>2</v>
      </c>
      <c r="J50" s="12">
        <f t="shared" si="5"/>
        <v>0.00796412956045969</v>
      </c>
      <c r="K50" s="13">
        <f t="shared" si="6"/>
        <v>0.011770244821092278</v>
      </c>
    </row>
    <row r="51" spans="1:11" s="1" customFormat="1" ht="12.75">
      <c r="A51" s="4"/>
      <c r="B51" s="38" t="s">
        <v>70</v>
      </c>
      <c r="C51" s="118">
        <v>4</v>
      </c>
      <c r="D51" s="12">
        <f t="shared" si="0"/>
        <v>0.10888501742160278</v>
      </c>
      <c r="E51" s="32">
        <f t="shared" si="1"/>
        <v>0.12449424214130096</v>
      </c>
      <c r="F51" s="86">
        <v>110</v>
      </c>
      <c r="G51" s="12">
        <f t="shared" si="2"/>
        <v>0.513083632632119</v>
      </c>
      <c r="H51" s="32">
        <f t="shared" si="3"/>
        <v>0.7983162783946586</v>
      </c>
      <c r="I51" s="134">
        <f t="shared" si="4"/>
        <v>114</v>
      </c>
      <c r="J51" s="12">
        <f t="shared" si="5"/>
        <v>0.4539553849462023</v>
      </c>
      <c r="K51" s="13">
        <f t="shared" si="6"/>
        <v>0.6709039548022598</v>
      </c>
    </row>
    <row r="52" spans="1:11" s="1" customFormat="1" ht="12.75">
      <c r="A52" s="4"/>
      <c r="B52" s="38" t="s">
        <v>74</v>
      </c>
      <c r="C52" s="118"/>
      <c r="D52" s="12">
        <f t="shared" si="0"/>
        <v>0</v>
      </c>
      <c r="E52" s="32">
        <f t="shared" si="1"/>
        <v>0</v>
      </c>
      <c r="F52" s="86">
        <v>18</v>
      </c>
      <c r="G52" s="12">
        <f t="shared" si="2"/>
        <v>0.08395913988525584</v>
      </c>
      <c r="H52" s="32">
        <f t="shared" si="3"/>
        <v>0.13063357282821686</v>
      </c>
      <c r="I52" s="134">
        <f t="shared" si="4"/>
        <v>18</v>
      </c>
      <c r="J52" s="12">
        <f t="shared" si="5"/>
        <v>0.07167716604413721</v>
      </c>
      <c r="K52" s="13">
        <f t="shared" si="6"/>
        <v>0.1059322033898305</v>
      </c>
    </row>
    <row r="53" spans="1:11" s="1" customFormat="1" ht="12.75">
      <c r="A53" s="4"/>
      <c r="B53" s="38" t="s">
        <v>71</v>
      </c>
      <c r="C53" s="118">
        <v>78</v>
      </c>
      <c r="D53" s="12">
        <f t="shared" si="0"/>
        <v>2.1232578397212545</v>
      </c>
      <c r="E53" s="32">
        <f t="shared" si="1"/>
        <v>2.4276377217553686</v>
      </c>
      <c r="F53" s="86">
        <v>248</v>
      </c>
      <c r="G53" s="12">
        <f t="shared" si="2"/>
        <v>1.1567703717524138</v>
      </c>
      <c r="H53" s="32">
        <f t="shared" si="3"/>
        <v>1.799840336744321</v>
      </c>
      <c r="I53" s="134">
        <f t="shared" si="4"/>
        <v>326</v>
      </c>
      <c r="J53" s="12">
        <f t="shared" si="5"/>
        <v>1.2981531183549293</v>
      </c>
      <c r="K53" s="13">
        <f t="shared" si="6"/>
        <v>1.9185499058380415</v>
      </c>
    </row>
    <row r="54" spans="1:11" s="1" customFormat="1" ht="12.75">
      <c r="A54" s="4"/>
      <c r="B54" s="38" t="s">
        <v>75</v>
      </c>
      <c r="C54" s="118">
        <v>73</v>
      </c>
      <c r="D54" s="12">
        <f t="shared" si="0"/>
        <v>1.9871515679442509</v>
      </c>
      <c r="E54" s="32">
        <f t="shared" si="1"/>
        <v>2.2720199190787427</v>
      </c>
      <c r="F54" s="86">
        <v>162</v>
      </c>
      <c r="G54" s="12">
        <f t="shared" si="2"/>
        <v>0.7556322589673026</v>
      </c>
      <c r="H54" s="32">
        <f t="shared" si="3"/>
        <v>1.1757021554539517</v>
      </c>
      <c r="I54" s="134">
        <f t="shared" si="4"/>
        <v>235</v>
      </c>
      <c r="J54" s="12">
        <f t="shared" si="5"/>
        <v>0.9357852233540135</v>
      </c>
      <c r="K54" s="13">
        <f t="shared" si="6"/>
        <v>1.3830037664783428</v>
      </c>
    </row>
    <row r="55" spans="1:11" s="1" customFormat="1" ht="12.75">
      <c r="A55" s="4"/>
      <c r="B55" s="38" t="s">
        <v>72</v>
      </c>
      <c r="C55" s="118">
        <v>15</v>
      </c>
      <c r="D55" s="12">
        <f t="shared" si="0"/>
        <v>0.40831881533101044</v>
      </c>
      <c r="E55" s="32">
        <f t="shared" si="1"/>
        <v>0.4668534080298786</v>
      </c>
      <c r="F55" s="86">
        <v>372</v>
      </c>
      <c r="G55" s="12">
        <f t="shared" si="2"/>
        <v>1.7351555576286208</v>
      </c>
      <c r="H55" s="32">
        <f t="shared" si="3"/>
        <v>2.6997605051164815</v>
      </c>
      <c r="I55" s="134">
        <f t="shared" si="4"/>
        <v>387</v>
      </c>
      <c r="J55" s="12">
        <f t="shared" si="5"/>
        <v>1.54105906994895</v>
      </c>
      <c r="K55" s="13">
        <f t="shared" si="6"/>
        <v>2.277542372881356</v>
      </c>
    </row>
    <row r="56" spans="1:11" s="1" customFormat="1" ht="12.75">
      <c r="A56" s="4"/>
      <c r="B56" s="38" t="s">
        <v>76</v>
      </c>
      <c r="C56" s="118">
        <v>12</v>
      </c>
      <c r="D56" s="12">
        <f t="shared" si="0"/>
        <v>0.32665505226480834</v>
      </c>
      <c r="E56" s="32">
        <f t="shared" si="1"/>
        <v>0.3734827264239029</v>
      </c>
      <c r="F56" s="86">
        <v>346</v>
      </c>
      <c r="G56" s="12">
        <f t="shared" si="2"/>
        <v>1.6138812444610289</v>
      </c>
      <c r="H56" s="32">
        <f t="shared" si="3"/>
        <v>2.511067566586835</v>
      </c>
      <c r="I56" s="134">
        <f t="shared" si="4"/>
        <v>358</v>
      </c>
      <c r="J56" s="12">
        <f t="shared" si="5"/>
        <v>1.4255791913222844</v>
      </c>
      <c r="K56" s="13">
        <f t="shared" si="6"/>
        <v>2.1068738229755177</v>
      </c>
    </row>
    <row r="57" spans="1:11" s="1" customFormat="1" ht="13.5" thickBot="1">
      <c r="A57" s="4"/>
      <c r="B57" s="38" t="s">
        <v>33</v>
      </c>
      <c r="C57" s="125">
        <v>39</v>
      </c>
      <c r="D57" s="12">
        <f t="shared" si="0"/>
        <v>1.0616289198606272</v>
      </c>
      <c r="E57" s="32">
        <f>C57*100/C$58</f>
        <v>1.2138188608776843</v>
      </c>
      <c r="F57" s="88">
        <v>38</v>
      </c>
      <c r="G57" s="12">
        <f t="shared" si="2"/>
        <v>0.17724707309109566</v>
      </c>
      <c r="H57" s="32">
        <f>F57*100/F$58</f>
        <v>0.27578198708179114</v>
      </c>
      <c r="I57" s="134">
        <f t="shared" si="4"/>
        <v>77</v>
      </c>
      <c r="J57" s="12">
        <f t="shared" si="5"/>
        <v>0.30661898807769805</v>
      </c>
      <c r="K57" s="13">
        <f t="shared" si="6"/>
        <v>0.4531544256120527</v>
      </c>
    </row>
    <row r="58" spans="1:11" s="6" customFormat="1" ht="18.75" customHeight="1" thickBot="1">
      <c r="A58" s="163"/>
      <c r="B58" s="146" t="s">
        <v>22</v>
      </c>
      <c r="C58" s="151">
        <f>C48+C47+C46+C43+C38+C34+C33+C32+C27+C22+C18+C17+C16+C14+C13+C11+C10+C8+C5</f>
        <v>3213</v>
      </c>
      <c r="D58" s="220">
        <f t="shared" si="0"/>
        <v>87.46189024390245</v>
      </c>
      <c r="E58" s="95"/>
      <c r="F58" s="148">
        <f>F48+F47+F46+F43+F38+F34+F33+F32+F27+F22+F18+F17+F16+F14+F13+F11+F10+F8+F5</f>
        <v>13779</v>
      </c>
      <c r="G58" s="220">
        <f t="shared" si="2"/>
        <v>64.27072158216335</v>
      </c>
      <c r="H58" s="95"/>
      <c r="I58" s="148">
        <f>I48+I47+I46+I43+I38+I34+I33+I32+I27+I22+I18+I17+I16+I14+I13+I11+I10+I8+I5</f>
        <v>16992</v>
      </c>
      <c r="J58" s="220">
        <f t="shared" si="5"/>
        <v>67.66324474566552</v>
      </c>
      <c r="K58" s="97"/>
    </row>
    <row r="59" spans="1:11" s="6" customFormat="1" ht="22.5" customHeight="1">
      <c r="A59" s="15"/>
      <c r="B59" s="223" t="s">
        <v>23</v>
      </c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99212598425197" bottom="0.4724409448818898" header="0" footer="0"/>
  <pageSetup horizontalDpi="600" verticalDpi="600" orientation="landscape" paperSize="9" r:id="rId1"/>
  <headerFooter alignWithMargins="0">
    <oddFooter>&amp;L&amp;Z&amp;F*&amp;A&amp;R&amp;P -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4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25" t="s">
        <v>96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36736</v>
      </c>
      <c r="E2" s="23"/>
      <c r="F2" s="23"/>
      <c r="G2" s="46">
        <v>214390</v>
      </c>
      <c r="H2" s="2"/>
      <c r="I2" s="2"/>
      <c r="J2" s="46">
        <f>SUM(D2:G2)</f>
        <v>251126</v>
      </c>
      <c r="K2" s="2"/>
    </row>
    <row r="3" spans="1:11" ht="12.75">
      <c r="A3" s="227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33.75" customHeight="1" thickBot="1">
      <c r="A4" s="238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90" t="s">
        <v>9</v>
      </c>
      <c r="B5" s="101" t="s">
        <v>26</v>
      </c>
      <c r="C5" s="148"/>
      <c r="D5" s="94">
        <f aca="true" t="shared" si="0" ref="D5:D36">C5*1000/$D$2</f>
        <v>0</v>
      </c>
      <c r="E5" s="95">
        <f aca="true" t="shared" si="1" ref="E5:E36">C5*100/C$58</f>
        <v>0</v>
      </c>
      <c r="F5" s="137">
        <v>36</v>
      </c>
      <c r="G5" s="94">
        <f aca="true" t="shared" si="2" ref="G5:G36">F5*1000/$G$2</f>
        <v>0.16791827977051169</v>
      </c>
      <c r="H5" s="95">
        <f aca="true" t="shared" si="3" ref="H5:H36">F5*100/F$58</f>
        <v>7.142857142857143</v>
      </c>
      <c r="I5" s="148">
        <f aca="true" t="shared" si="4" ref="I5:I36">SUM(C5,F5)</f>
        <v>36</v>
      </c>
      <c r="J5" s="94">
        <f aca="true" t="shared" si="5" ref="J5:J36">I5*1000/$J$2</f>
        <v>0.14335433208827442</v>
      </c>
      <c r="K5" s="97">
        <f aca="true" t="shared" si="6" ref="K5:K36">I5*100/I$58</f>
        <v>6.857142857142857</v>
      </c>
    </row>
    <row r="6" spans="1:11" s="1" customFormat="1" ht="12.75" customHeight="1">
      <c r="A6" s="4"/>
      <c r="B6" s="40" t="s">
        <v>36</v>
      </c>
      <c r="C6" s="149"/>
      <c r="D6" s="18">
        <f t="shared" si="0"/>
        <v>0</v>
      </c>
      <c r="E6" s="31">
        <f t="shared" si="1"/>
        <v>0</v>
      </c>
      <c r="F6" s="140"/>
      <c r="G6" s="18">
        <f t="shared" si="2"/>
        <v>0</v>
      </c>
      <c r="H6" s="31">
        <f t="shared" si="3"/>
        <v>0</v>
      </c>
      <c r="I6" s="140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50"/>
      <c r="D7" s="12">
        <f t="shared" si="0"/>
        <v>0</v>
      </c>
      <c r="E7" s="32">
        <f t="shared" si="1"/>
        <v>0</v>
      </c>
      <c r="F7" s="135"/>
      <c r="G7" s="14">
        <f t="shared" si="2"/>
        <v>0</v>
      </c>
      <c r="H7" s="35">
        <f t="shared" si="3"/>
        <v>0</v>
      </c>
      <c r="I7" s="142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90" t="s">
        <v>10</v>
      </c>
      <c r="B8" s="101" t="s">
        <v>38</v>
      </c>
      <c r="C8" s="151"/>
      <c r="D8" s="94">
        <f t="shared" si="0"/>
        <v>0</v>
      </c>
      <c r="E8" s="95">
        <f t="shared" si="1"/>
        <v>0</v>
      </c>
      <c r="F8" s="137">
        <v>1</v>
      </c>
      <c r="G8" s="94">
        <f t="shared" si="2"/>
        <v>0.0046643966602919916</v>
      </c>
      <c r="H8" s="95">
        <f t="shared" si="3"/>
        <v>0.1984126984126984</v>
      </c>
      <c r="I8" s="148">
        <f t="shared" si="4"/>
        <v>1</v>
      </c>
      <c r="J8" s="94">
        <f t="shared" si="5"/>
        <v>0.003982064780229845</v>
      </c>
      <c r="K8" s="97">
        <f t="shared" si="6"/>
        <v>0.19047619047619047</v>
      </c>
    </row>
    <row r="9" spans="1:11" s="1" customFormat="1" ht="15" customHeight="1" thickBot="1">
      <c r="A9" s="16"/>
      <c r="B9" s="40" t="s">
        <v>39</v>
      </c>
      <c r="C9" s="149"/>
      <c r="D9" s="18">
        <f t="shared" si="0"/>
        <v>0</v>
      </c>
      <c r="E9" s="31">
        <f t="shared" si="1"/>
        <v>0</v>
      </c>
      <c r="F9" s="135">
        <v>1</v>
      </c>
      <c r="G9" s="18">
        <f t="shared" si="2"/>
        <v>0.0046643966602919916</v>
      </c>
      <c r="H9" s="31">
        <f t="shared" si="3"/>
        <v>0.1984126984126984</v>
      </c>
      <c r="I9" s="140">
        <f t="shared" si="4"/>
        <v>1</v>
      </c>
      <c r="J9" s="18">
        <f t="shared" si="5"/>
        <v>0.003982064780229845</v>
      </c>
      <c r="K9" s="19">
        <f t="shared" si="6"/>
        <v>0.19047619047619047</v>
      </c>
    </row>
    <row r="10" spans="1:11" s="6" customFormat="1" ht="15.75" customHeight="1" thickBot="1">
      <c r="A10" s="91" t="s">
        <v>11</v>
      </c>
      <c r="B10" s="92" t="s">
        <v>40</v>
      </c>
      <c r="C10" s="151"/>
      <c r="D10" s="94">
        <f t="shared" si="0"/>
        <v>0</v>
      </c>
      <c r="E10" s="95">
        <f t="shared" si="1"/>
        <v>0</v>
      </c>
      <c r="F10" s="137"/>
      <c r="G10" s="94">
        <f t="shared" si="2"/>
        <v>0</v>
      </c>
      <c r="H10" s="95">
        <f t="shared" si="3"/>
        <v>0</v>
      </c>
      <c r="I10" s="148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51"/>
      <c r="D11" s="94">
        <f t="shared" si="0"/>
        <v>0</v>
      </c>
      <c r="E11" s="95">
        <f t="shared" si="1"/>
        <v>0</v>
      </c>
      <c r="F11" s="137"/>
      <c r="G11" s="94">
        <f t="shared" si="2"/>
        <v>0</v>
      </c>
      <c r="H11" s="95">
        <f t="shared" si="3"/>
        <v>0</v>
      </c>
      <c r="I11" s="148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80</v>
      </c>
      <c r="C12" s="152"/>
      <c r="D12" s="29">
        <f t="shared" si="0"/>
        <v>0</v>
      </c>
      <c r="E12" s="34">
        <f t="shared" si="1"/>
        <v>0</v>
      </c>
      <c r="F12" s="135"/>
      <c r="G12" s="29">
        <f t="shared" si="2"/>
        <v>0</v>
      </c>
      <c r="H12" s="34">
        <f t="shared" si="3"/>
        <v>0</v>
      </c>
      <c r="I12" s="135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00" t="s">
        <v>13</v>
      </c>
      <c r="B13" s="101" t="s">
        <v>42</v>
      </c>
      <c r="C13" s="165"/>
      <c r="D13" s="103">
        <f t="shared" si="0"/>
        <v>0</v>
      </c>
      <c r="E13" s="104">
        <f t="shared" si="1"/>
        <v>0</v>
      </c>
      <c r="F13" s="137"/>
      <c r="G13" s="103">
        <f t="shared" si="2"/>
        <v>0</v>
      </c>
      <c r="H13" s="104">
        <f t="shared" si="3"/>
        <v>0</v>
      </c>
      <c r="I13" s="166">
        <f t="shared" si="4"/>
        <v>0</v>
      </c>
      <c r="J13" s="103">
        <f t="shared" si="5"/>
        <v>0</v>
      </c>
      <c r="K13" s="106">
        <f t="shared" si="6"/>
        <v>0</v>
      </c>
    </row>
    <row r="14" spans="1:11" s="6" customFormat="1" ht="15.75" customHeight="1" thickBot="1">
      <c r="A14" s="98" t="s">
        <v>14</v>
      </c>
      <c r="B14" s="144" t="s">
        <v>43</v>
      </c>
      <c r="C14" s="151"/>
      <c r="D14" s="94">
        <f t="shared" si="0"/>
        <v>0</v>
      </c>
      <c r="E14" s="95">
        <f t="shared" si="1"/>
        <v>0</v>
      </c>
      <c r="F14" s="137"/>
      <c r="G14" s="94">
        <f t="shared" si="2"/>
        <v>0</v>
      </c>
      <c r="H14" s="95">
        <f t="shared" si="3"/>
        <v>0</v>
      </c>
      <c r="I14" s="148">
        <f t="shared" si="4"/>
        <v>0</v>
      </c>
      <c r="J14" s="94">
        <f t="shared" si="5"/>
        <v>0</v>
      </c>
      <c r="K14" s="115">
        <f t="shared" si="6"/>
        <v>0</v>
      </c>
    </row>
    <row r="15" spans="1:11" s="1" customFormat="1" ht="15.75" customHeight="1" thickBot="1">
      <c r="A15" s="4"/>
      <c r="B15" s="39" t="s">
        <v>44</v>
      </c>
      <c r="C15" s="153"/>
      <c r="D15" s="14">
        <f t="shared" si="0"/>
        <v>0</v>
      </c>
      <c r="E15" s="35">
        <f t="shared" si="1"/>
        <v>0</v>
      </c>
      <c r="F15" s="135"/>
      <c r="G15" s="14">
        <f t="shared" si="2"/>
        <v>0</v>
      </c>
      <c r="H15" s="35">
        <f t="shared" si="3"/>
        <v>0</v>
      </c>
      <c r="I15" s="142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7" t="s">
        <v>15</v>
      </c>
      <c r="B16" s="101" t="s">
        <v>27</v>
      </c>
      <c r="C16" s="154"/>
      <c r="D16" s="109">
        <f t="shared" si="0"/>
        <v>0</v>
      </c>
      <c r="E16" s="110">
        <f t="shared" si="1"/>
        <v>0</v>
      </c>
      <c r="F16" s="137"/>
      <c r="G16" s="109">
        <f t="shared" si="2"/>
        <v>0</v>
      </c>
      <c r="H16" s="110">
        <f t="shared" si="3"/>
        <v>0</v>
      </c>
      <c r="I16" s="137">
        <f t="shared" si="4"/>
        <v>0</v>
      </c>
      <c r="J16" s="109">
        <f t="shared" si="5"/>
        <v>0</v>
      </c>
      <c r="K16" s="111">
        <f t="shared" si="6"/>
        <v>0</v>
      </c>
    </row>
    <row r="17" spans="1:11" s="6" customFormat="1" ht="18" customHeight="1" thickBot="1">
      <c r="A17" s="112" t="s">
        <v>16</v>
      </c>
      <c r="B17" s="92" t="s">
        <v>45</v>
      </c>
      <c r="C17" s="151"/>
      <c r="D17" s="94">
        <f t="shared" si="0"/>
        <v>0</v>
      </c>
      <c r="E17" s="95">
        <f t="shared" si="1"/>
        <v>0</v>
      </c>
      <c r="F17" s="139"/>
      <c r="G17" s="94">
        <f t="shared" si="2"/>
        <v>0</v>
      </c>
      <c r="H17" s="95">
        <f t="shared" si="3"/>
        <v>0</v>
      </c>
      <c r="I17" s="148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92" t="s">
        <v>46</v>
      </c>
      <c r="C18" s="151"/>
      <c r="D18" s="94">
        <f t="shared" si="0"/>
        <v>0</v>
      </c>
      <c r="E18" s="95">
        <f t="shared" si="1"/>
        <v>0</v>
      </c>
      <c r="F18" s="137"/>
      <c r="G18" s="94">
        <f t="shared" si="2"/>
        <v>0</v>
      </c>
      <c r="H18" s="95">
        <f t="shared" si="3"/>
        <v>0</v>
      </c>
      <c r="I18" s="148">
        <f t="shared" si="4"/>
        <v>0</v>
      </c>
      <c r="J18" s="94">
        <f t="shared" si="5"/>
        <v>0</v>
      </c>
      <c r="K18" s="97">
        <f t="shared" si="6"/>
        <v>0</v>
      </c>
    </row>
    <row r="19" spans="1:11" s="1" customFormat="1" ht="14.25" customHeight="1">
      <c r="A19" s="4"/>
      <c r="B19" s="40" t="s">
        <v>47</v>
      </c>
      <c r="C19" s="149"/>
      <c r="D19" s="18">
        <f t="shared" si="0"/>
        <v>0</v>
      </c>
      <c r="E19" s="31">
        <f t="shared" si="1"/>
        <v>0</v>
      </c>
      <c r="F19" s="140"/>
      <c r="G19" s="18">
        <f t="shared" si="2"/>
        <v>0</v>
      </c>
      <c r="H19" s="31">
        <f t="shared" si="3"/>
        <v>0</v>
      </c>
      <c r="I19" s="140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4"/>
      <c r="D20" s="12">
        <f t="shared" si="0"/>
        <v>0</v>
      </c>
      <c r="E20" s="32">
        <f t="shared" si="1"/>
        <v>0</v>
      </c>
      <c r="F20" s="134"/>
      <c r="G20" s="12">
        <f t="shared" si="2"/>
        <v>0</v>
      </c>
      <c r="H20" s="32">
        <f t="shared" si="3"/>
        <v>0</v>
      </c>
      <c r="I20" s="134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4"/>
      <c r="D21" s="12">
        <f t="shared" si="0"/>
        <v>0</v>
      </c>
      <c r="E21" s="32">
        <f t="shared" si="1"/>
        <v>0</v>
      </c>
      <c r="F21" s="135"/>
      <c r="G21" s="12">
        <f t="shared" si="2"/>
        <v>0</v>
      </c>
      <c r="H21" s="32">
        <f t="shared" si="3"/>
        <v>0</v>
      </c>
      <c r="I21" s="134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51"/>
      <c r="D22" s="94">
        <f t="shared" si="0"/>
        <v>0</v>
      </c>
      <c r="E22" s="95">
        <f t="shared" si="1"/>
        <v>0</v>
      </c>
      <c r="F22" s="137"/>
      <c r="G22" s="94">
        <f t="shared" si="2"/>
        <v>0</v>
      </c>
      <c r="H22" s="95">
        <f t="shared" si="3"/>
        <v>0</v>
      </c>
      <c r="I22" s="148">
        <f t="shared" si="4"/>
        <v>0</v>
      </c>
      <c r="J22" s="94">
        <f t="shared" si="5"/>
        <v>0</v>
      </c>
      <c r="K22" s="97">
        <f t="shared" si="6"/>
        <v>0</v>
      </c>
    </row>
    <row r="23" spans="1:11" s="1" customFormat="1" ht="15.75" customHeight="1">
      <c r="A23" s="4"/>
      <c r="B23" s="40" t="s">
        <v>51</v>
      </c>
      <c r="C23" s="149"/>
      <c r="D23" s="18">
        <f t="shared" si="0"/>
        <v>0</v>
      </c>
      <c r="E23" s="31">
        <f t="shared" si="1"/>
        <v>0</v>
      </c>
      <c r="F23" s="140"/>
      <c r="G23" s="18">
        <f t="shared" si="2"/>
        <v>0</v>
      </c>
      <c r="H23" s="31">
        <f t="shared" si="3"/>
        <v>0</v>
      </c>
      <c r="I23" s="140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50"/>
      <c r="D24" s="12">
        <f t="shared" si="0"/>
        <v>0</v>
      </c>
      <c r="E24" s="32">
        <f t="shared" si="1"/>
        <v>0</v>
      </c>
      <c r="F24" s="134"/>
      <c r="G24" s="12">
        <f t="shared" si="2"/>
        <v>0</v>
      </c>
      <c r="H24" s="32">
        <f t="shared" si="3"/>
        <v>0</v>
      </c>
      <c r="I24" s="134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53</v>
      </c>
      <c r="C25" s="150"/>
      <c r="D25" s="12">
        <f t="shared" si="0"/>
        <v>0</v>
      </c>
      <c r="E25" s="32">
        <f t="shared" si="1"/>
        <v>0</v>
      </c>
      <c r="F25" s="134"/>
      <c r="G25" s="12">
        <f t="shared" si="2"/>
        <v>0</v>
      </c>
      <c r="H25" s="32">
        <f t="shared" si="3"/>
        <v>0</v>
      </c>
      <c r="I25" s="134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54</v>
      </c>
      <c r="C26" s="150"/>
      <c r="D26" s="12">
        <f t="shared" si="0"/>
        <v>0</v>
      </c>
      <c r="E26" s="32">
        <f t="shared" si="1"/>
        <v>0</v>
      </c>
      <c r="F26" s="135"/>
      <c r="G26" s="12">
        <f t="shared" si="2"/>
        <v>0</v>
      </c>
      <c r="H26" s="32">
        <f t="shared" si="3"/>
        <v>0</v>
      </c>
      <c r="I26" s="134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55</v>
      </c>
      <c r="C27" s="151"/>
      <c r="D27" s="94">
        <f t="shared" si="0"/>
        <v>0</v>
      </c>
      <c r="E27" s="95">
        <f t="shared" si="1"/>
        <v>0</v>
      </c>
      <c r="F27" s="137"/>
      <c r="G27" s="94">
        <f t="shared" si="2"/>
        <v>0</v>
      </c>
      <c r="H27" s="95">
        <f t="shared" si="3"/>
        <v>0</v>
      </c>
      <c r="I27" s="148">
        <f t="shared" si="4"/>
        <v>0</v>
      </c>
      <c r="J27" s="94">
        <f t="shared" si="5"/>
        <v>0</v>
      </c>
      <c r="K27" s="97">
        <f t="shared" si="6"/>
        <v>0</v>
      </c>
    </row>
    <row r="28" spans="1:11" s="1" customFormat="1" ht="15" customHeight="1">
      <c r="A28" s="4"/>
      <c r="B28" s="40" t="s">
        <v>56</v>
      </c>
      <c r="C28" s="149"/>
      <c r="D28" s="18">
        <f t="shared" si="0"/>
        <v>0</v>
      </c>
      <c r="E28" s="31">
        <f t="shared" si="1"/>
        <v>0</v>
      </c>
      <c r="F28" s="140"/>
      <c r="G28" s="18">
        <f t="shared" si="2"/>
        <v>0</v>
      </c>
      <c r="H28" s="31">
        <f t="shared" si="3"/>
        <v>0</v>
      </c>
      <c r="I28" s="140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57</v>
      </c>
      <c r="C29" s="150"/>
      <c r="D29" s="12">
        <f t="shared" si="0"/>
        <v>0</v>
      </c>
      <c r="E29" s="32">
        <f t="shared" si="1"/>
        <v>0</v>
      </c>
      <c r="F29" s="134"/>
      <c r="G29" s="12">
        <f t="shared" si="2"/>
        <v>0</v>
      </c>
      <c r="H29" s="32">
        <f t="shared" si="3"/>
        <v>0</v>
      </c>
      <c r="I29" s="134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58</v>
      </c>
      <c r="C30" s="150"/>
      <c r="D30" s="12">
        <f t="shared" si="0"/>
        <v>0</v>
      </c>
      <c r="E30" s="32">
        <f t="shared" si="1"/>
        <v>0</v>
      </c>
      <c r="F30" s="141"/>
      <c r="G30" s="12">
        <f t="shared" si="2"/>
        <v>0</v>
      </c>
      <c r="H30" s="32">
        <f t="shared" si="3"/>
        <v>0</v>
      </c>
      <c r="I30" s="134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59</v>
      </c>
      <c r="C31" s="150"/>
      <c r="D31" s="12">
        <f t="shared" si="0"/>
        <v>0</v>
      </c>
      <c r="E31" s="32">
        <f t="shared" si="1"/>
        <v>0</v>
      </c>
      <c r="F31" s="138"/>
      <c r="G31" s="12">
        <f t="shared" si="2"/>
        <v>0</v>
      </c>
      <c r="H31" s="32">
        <f t="shared" si="3"/>
        <v>0</v>
      </c>
      <c r="I31" s="134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00" t="s">
        <v>77</v>
      </c>
      <c r="B32" s="92" t="s">
        <v>63</v>
      </c>
      <c r="C32" s="151">
        <v>21</v>
      </c>
      <c r="D32" s="94">
        <f t="shared" si="0"/>
        <v>0.5716463414634146</v>
      </c>
      <c r="E32" s="95">
        <f t="shared" si="1"/>
        <v>100</v>
      </c>
      <c r="F32" s="137">
        <v>464</v>
      </c>
      <c r="G32" s="94">
        <f t="shared" si="2"/>
        <v>2.164280050375484</v>
      </c>
      <c r="H32" s="95">
        <f t="shared" si="3"/>
        <v>92.06349206349206</v>
      </c>
      <c r="I32" s="148">
        <f t="shared" si="4"/>
        <v>485</v>
      </c>
      <c r="J32" s="94">
        <f t="shared" si="5"/>
        <v>1.9313014184114747</v>
      </c>
      <c r="K32" s="97">
        <f t="shared" si="6"/>
        <v>92.38095238095238</v>
      </c>
    </row>
    <row r="33" spans="1:11" s="1" customFormat="1" ht="26.25" thickBot="1">
      <c r="A33" s="100" t="s">
        <v>78</v>
      </c>
      <c r="B33" s="92" t="s">
        <v>64</v>
      </c>
      <c r="C33" s="151"/>
      <c r="D33" s="94">
        <f t="shared" si="0"/>
        <v>0</v>
      </c>
      <c r="E33" s="95">
        <f t="shared" si="1"/>
        <v>0</v>
      </c>
      <c r="F33" s="137"/>
      <c r="G33" s="94">
        <f t="shared" si="2"/>
        <v>0</v>
      </c>
      <c r="H33" s="95">
        <f t="shared" si="3"/>
        <v>0</v>
      </c>
      <c r="I33" s="148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60</v>
      </c>
      <c r="C34" s="151"/>
      <c r="D34" s="94">
        <f t="shared" si="0"/>
        <v>0</v>
      </c>
      <c r="E34" s="95">
        <f t="shared" si="1"/>
        <v>0</v>
      </c>
      <c r="F34" s="137"/>
      <c r="G34" s="94">
        <f t="shared" si="2"/>
        <v>0</v>
      </c>
      <c r="H34" s="95">
        <f t="shared" si="3"/>
        <v>0</v>
      </c>
      <c r="I34" s="148">
        <f t="shared" si="4"/>
        <v>0</v>
      </c>
      <c r="J34" s="94">
        <f t="shared" si="5"/>
        <v>0</v>
      </c>
      <c r="K34" s="97">
        <f t="shared" si="6"/>
        <v>0</v>
      </c>
    </row>
    <row r="35" spans="1:11" s="1" customFormat="1" ht="12.75">
      <c r="A35" s="4"/>
      <c r="B35" s="40" t="s">
        <v>61</v>
      </c>
      <c r="C35" s="149"/>
      <c r="D35" s="25">
        <f t="shared" si="0"/>
        <v>0</v>
      </c>
      <c r="E35" s="36">
        <f t="shared" si="1"/>
        <v>0</v>
      </c>
      <c r="F35" s="140"/>
      <c r="G35" s="25">
        <f t="shared" si="2"/>
        <v>0</v>
      </c>
      <c r="H35" s="36">
        <f t="shared" si="3"/>
        <v>0</v>
      </c>
      <c r="I35" s="140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50"/>
      <c r="D36" s="27">
        <f t="shared" si="0"/>
        <v>0</v>
      </c>
      <c r="E36" s="37">
        <f t="shared" si="1"/>
        <v>0</v>
      </c>
      <c r="F36" s="134"/>
      <c r="G36" s="27">
        <f t="shared" si="2"/>
        <v>0</v>
      </c>
      <c r="H36" s="37">
        <f t="shared" si="3"/>
        <v>0</v>
      </c>
      <c r="I36" s="134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81</v>
      </c>
      <c r="C37" s="150"/>
      <c r="D37" s="27">
        <f aca="true" t="shared" si="7" ref="D37:D58">C37*1000/$D$2</f>
        <v>0</v>
      </c>
      <c r="E37" s="37">
        <f aca="true" t="shared" si="8" ref="E37:E57">C37*100/C$58</f>
        <v>0</v>
      </c>
      <c r="F37" s="142"/>
      <c r="G37" s="27">
        <f aca="true" t="shared" si="9" ref="G37:G58">F37*1000/$G$2</f>
        <v>0</v>
      </c>
      <c r="H37" s="37">
        <f aca="true" t="shared" si="10" ref="H37:H57">F37*100/F$58</f>
        <v>0</v>
      </c>
      <c r="I37" s="134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51"/>
      <c r="D38" s="94">
        <f t="shared" si="7"/>
        <v>0</v>
      </c>
      <c r="E38" s="95">
        <f t="shared" si="8"/>
        <v>0</v>
      </c>
      <c r="F38" s="137">
        <v>3</v>
      </c>
      <c r="G38" s="94">
        <f t="shared" si="9"/>
        <v>0.013993189980875974</v>
      </c>
      <c r="H38" s="95">
        <f t="shared" si="10"/>
        <v>0.5952380952380952</v>
      </c>
      <c r="I38" s="148">
        <f t="shared" si="11"/>
        <v>3</v>
      </c>
      <c r="J38" s="94">
        <f t="shared" si="12"/>
        <v>0.011946194340689534</v>
      </c>
      <c r="K38" s="115">
        <f t="shared" si="13"/>
        <v>0.5714285714285714</v>
      </c>
    </row>
    <row r="39" spans="1:11" s="1" customFormat="1" ht="12.75">
      <c r="A39" s="4"/>
      <c r="B39" s="40" t="s">
        <v>62</v>
      </c>
      <c r="C39" s="149"/>
      <c r="D39" s="18">
        <f t="shared" si="7"/>
        <v>0</v>
      </c>
      <c r="E39" s="31">
        <f t="shared" si="8"/>
        <v>0</v>
      </c>
      <c r="F39" s="140"/>
      <c r="G39" s="18">
        <f t="shared" si="9"/>
        <v>0</v>
      </c>
      <c r="H39" s="31">
        <f t="shared" si="10"/>
        <v>0</v>
      </c>
      <c r="I39" s="140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50"/>
      <c r="D40" s="12">
        <f t="shared" si="7"/>
        <v>0</v>
      </c>
      <c r="E40" s="32">
        <f t="shared" si="8"/>
        <v>0</v>
      </c>
      <c r="F40" s="134"/>
      <c r="G40" s="12">
        <f t="shared" si="9"/>
        <v>0</v>
      </c>
      <c r="H40" s="32">
        <f t="shared" si="10"/>
        <v>0</v>
      </c>
      <c r="I40" s="134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50"/>
      <c r="D41" s="12">
        <f t="shared" si="7"/>
        <v>0</v>
      </c>
      <c r="E41" s="32">
        <f t="shared" si="8"/>
        <v>0</v>
      </c>
      <c r="F41" s="134"/>
      <c r="G41" s="12">
        <f t="shared" si="9"/>
        <v>0</v>
      </c>
      <c r="H41" s="32">
        <f t="shared" si="10"/>
        <v>0</v>
      </c>
      <c r="I41" s="134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50"/>
      <c r="D42" s="12">
        <f t="shared" si="7"/>
        <v>0</v>
      </c>
      <c r="E42" s="32">
        <f t="shared" si="8"/>
        <v>0</v>
      </c>
      <c r="F42" s="135"/>
      <c r="G42" s="12">
        <f t="shared" si="9"/>
        <v>0</v>
      </c>
      <c r="H42" s="32">
        <f t="shared" si="10"/>
        <v>0</v>
      </c>
      <c r="I42" s="134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66</v>
      </c>
      <c r="C43" s="151"/>
      <c r="D43" s="94">
        <f t="shared" si="7"/>
        <v>0</v>
      </c>
      <c r="E43" s="95">
        <f t="shared" si="8"/>
        <v>0</v>
      </c>
      <c r="F43" s="137"/>
      <c r="G43" s="94">
        <f t="shared" si="9"/>
        <v>0</v>
      </c>
      <c r="H43" s="95">
        <f t="shared" si="10"/>
        <v>0</v>
      </c>
      <c r="I43" s="148">
        <f t="shared" si="11"/>
        <v>0</v>
      </c>
      <c r="J43" s="94">
        <f t="shared" si="12"/>
        <v>0</v>
      </c>
      <c r="K43" s="115">
        <f t="shared" si="13"/>
        <v>0</v>
      </c>
    </row>
    <row r="44" spans="1:11" s="1" customFormat="1" ht="33.75" customHeight="1">
      <c r="A44" s="9"/>
      <c r="B44" s="44" t="s">
        <v>85</v>
      </c>
      <c r="C44" s="149"/>
      <c r="D44" s="18">
        <f t="shared" si="7"/>
        <v>0</v>
      </c>
      <c r="E44" s="31">
        <f t="shared" si="8"/>
        <v>0</v>
      </c>
      <c r="F44" s="145"/>
      <c r="G44" s="18">
        <f t="shared" si="9"/>
        <v>0</v>
      </c>
      <c r="H44" s="31">
        <f t="shared" si="10"/>
        <v>0</v>
      </c>
      <c r="I44" s="140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3" t="s">
        <v>82</v>
      </c>
      <c r="C45" s="150"/>
      <c r="D45" s="12">
        <f t="shared" si="7"/>
        <v>0</v>
      </c>
      <c r="E45" s="32">
        <f t="shared" si="8"/>
        <v>0</v>
      </c>
      <c r="F45" s="143"/>
      <c r="G45" s="12">
        <f t="shared" si="9"/>
        <v>0</v>
      </c>
      <c r="H45" s="32">
        <f t="shared" si="10"/>
        <v>0</v>
      </c>
      <c r="I45" s="134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00" t="s">
        <v>79</v>
      </c>
      <c r="B46" s="92" t="s">
        <v>65</v>
      </c>
      <c r="C46" s="151"/>
      <c r="D46" s="94">
        <f t="shared" si="7"/>
        <v>0</v>
      </c>
      <c r="E46" s="95">
        <f t="shared" si="8"/>
        <v>0</v>
      </c>
      <c r="F46" s="137"/>
      <c r="G46" s="94">
        <f t="shared" si="9"/>
        <v>0</v>
      </c>
      <c r="H46" s="95">
        <f t="shared" si="10"/>
        <v>0</v>
      </c>
      <c r="I46" s="148">
        <f t="shared" si="11"/>
        <v>0</v>
      </c>
      <c r="J46" s="94">
        <f t="shared" si="12"/>
        <v>0</v>
      </c>
      <c r="K46" s="97">
        <f t="shared" si="13"/>
        <v>0</v>
      </c>
    </row>
    <row r="47" spans="1:11" s="6" customFormat="1" ht="21" customHeight="1" thickBot="1">
      <c r="A47" s="100" t="s">
        <v>29</v>
      </c>
      <c r="B47" s="92" t="s">
        <v>67</v>
      </c>
      <c r="C47" s="151"/>
      <c r="D47" s="94">
        <f t="shared" si="7"/>
        <v>0</v>
      </c>
      <c r="E47" s="95">
        <f t="shared" si="8"/>
        <v>0</v>
      </c>
      <c r="F47" s="137"/>
      <c r="G47" s="94">
        <f t="shared" si="9"/>
        <v>0</v>
      </c>
      <c r="H47" s="95">
        <f t="shared" si="10"/>
        <v>0</v>
      </c>
      <c r="I47" s="148">
        <f t="shared" si="11"/>
        <v>0</v>
      </c>
      <c r="J47" s="94">
        <f t="shared" si="12"/>
        <v>0</v>
      </c>
      <c r="K47" s="97">
        <f t="shared" si="13"/>
        <v>0</v>
      </c>
    </row>
    <row r="48" spans="1:11" s="6" customFormat="1" ht="19.5" customHeight="1" thickBot="1">
      <c r="A48" s="98" t="s">
        <v>30</v>
      </c>
      <c r="B48" s="92" t="s">
        <v>68</v>
      </c>
      <c r="C48" s="151"/>
      <c r="D48" s="94">
        <f t="shared" si="7"/>
        <v>0</v>
      </c>
      <c r="E48" s="95">
        <f t="shared" si="8"/>
        <v>0</v>
      </c>
      <c r="F48" s="137"/>
      <c r="G48" s="94">
        <f t="shared" si="9"/>
        <v>0</v>
      </c>
      <c r="H48" s="95">
        <f t="shared" si="10"/>
        <v>0</v>
      </c>
      <c r="I48" s="148">
        <f t="shared" si="11"/>
        <v>0</v>
      </c>
      <c r="J48" s="94">
        <f t="shared" si="12"/>
        <v>0</v>
      </c>
      <c r="K48" s="97">
        <f t="shared" si="13"/>
        <v>0</v>
      </c>
    </row>
    <row r="49" spans="1:11" s="1" customFormat="1" ht="17.25" customHeight="1">
      <c r="A49" s="4"/>
      <c r="B49" s="40" t="s">
        <v>69</v>
      </c>
      <c r="C49" s="149"/>
      <c r="D49" s="18">
        <f t="shared" si="7"/>
        <v>0</v>
      </c>
      <c r="E49" s="31">
        <f t="shared" si="8"/>
        <v>0</v>
      </c>
      <c r="F49" s="140"/>
      <c r="G49" s="18">
        <f t="shared" si="9"/>
        <v>0</v>
      </c>
      <c r="H49" s="31">
        <f t="shared" si="10"/>
        <v>0</v>
      </c>
      <c r="I49" s="140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73</v>
      </c>
      <c r="C50" s="150"/>
      <c r="D50" s="12">
        <f t="shared" si="7"/>
        <v>0</v>
      </c>
      <c r="E50" s="32">
        <f t="shared" si="8"/>
        <v>0</v>
      </c>
      <c r="F50" s="134"/>
      <c r="G50" s="12">
        <f t="shared" si="9"/>
        <v>0</v>
      </c>
      <c r="H50" s="32">
        <f t="shared" si="10"/>
        <v>0</v>
      </c>
      <c r="I50" s="134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70</v>
      </c>
      <c r="C51" s="150"/>
      <c r="D51" s="12">
        <f t="shared" si="7"/>
        <v>0</v>
      </c>
      <c r="E51" s="32">
        <f t="shared" si="8"/>
        <v>0</v>
      </c>
      <c r="F51" s="134"/>
      <c r="G51" s="12">
        <f t="shared" si="9"/>
        <v>0</v>
      </c>
      <c r="H51" s="32">
        <f t="shared" si="10"/>
        <v>0</v>
      </c>
      <c r="I51" s="134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74</v>
      </c>
      <c r="C52" s="150"/>
      <c r="D52" s="12">
        <f t="shared" si="7"/>
        <v>0</v>
      </c>
      <c r="E52" s="32">
        <f t="shared" si="8"/>
        <v>0</v>
      </c>
      <c r="F52" s="134"/>
      <c r="G52" s="12">
        <f t="shared" si="9"/>
        <v>0</v>
      </c>
      <c r="H52" s="32">
        <f t="shared" si="10"/>
        <v>0</v>
      </c>
      <c r="I52" s="134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71</v>
      </c>
      <c r="C53" s="150"/>
      <c r="D53" s="12">
        <f t="shared" si="7"/>
        <v>0</v>
      </c>
      <c r="E53" s="32">
        <f t="shared" si="8"/>
        <v>0</v>
      </c>
      <c r="F53" s="134"/>
      <c r="G53" s="12">
        <f t="shared" si="9"/>
        <v>0</v>
      </c>
      <c r="H53" s="32">
        <f t="shared" si="10"/>
        <v>0</v>
      </c>
      <c r="I53" s="134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75</v>
      </c>
      <c r="C54" s="150"/>
      <c r="D54" s="12">
        <f t="shared" si="7"/>
        <v>0</v>
      </c>
      <c r="E54" s="32">
        <f t="shared" si="8"/>
        <v>0</v>
      </c>
      <c r="F54" s="134"/>
      <c r="G54" s="12">
        <f t="shared" si="9"/>
        <v>0</v>
      </c>
      <c r="H54" s="32">
        <f t="shared" si="10"/>
        <v>0</v>
      </c>
      <c r="I54" s="134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72</v>
      </c>
      <c r="C55" s="150"/>
      <c r="D55" s="12">
        <f t="shared" si="7"/>
        <v>0</v>
      </c>
      <c r="E55" s="32">
        <f t="shared" si="8"/>
        <v>0</v>
      </c>
      <c r="F55" s="134"/>
      <c r="G55" s="12">
        <f t="shared" si="9"/>
        <v>0</v>
      </c>
      <c r="H55" s="32">
        <f t="shared" si="10"/>
        <v>0</v>
      </c>
      <c r="I55" s="134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76</v>
      </c>
      <c r="C56" s="150"/>
      <c r="D56" s="12">
        <f t="shared" si="7"/>
        <v>0</v>
      </c>
      <c r="E56" s="32">
        <f t="shared" si="8"/>
        <v>0</v>
      </c>
      <c r="F56" s="134"/>
      <c r="G56" s="12">
        <f t="shared" si="9"/>
        <v>0</v>
      </c>
      <c r="H56" s="32">
        <f t="shared" si="10"/>
        <v>0</v>
      </c>
      <c r="I56" s="134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5"/>
      <c r="D57" s="12">
        <f t="shared" si="7"/>
        <v>0</v>
      </c>
      <c r="E57" s="32">
        <f t="shared" si="8"/>
        <v>0</v>
      </c>
      <c r="F57" s="141"/>
      <c r="G57" s="12">
        <f t="shared" si="9"/>
        <v>0</v>
      </c>
      <c r="H57" s="32">
        <f t="shared" si="10"/>
        <v>0</v>
      </c>
      <c r="I57" s="134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51">
        <f>C48+C47+C46+C43+C38+C34+C33+C32+C27+C22+C18+C17+C16+C14+C13+C11+C10+C8+C5</f>
        <v>21</v>
      </c>
      <c r="D58" s="221">
        <f t="shared" si="7"/>
        <v>0.5716463414634146</v>
      </c>
      <c r="E58" s="33"/>
      <c r="F58" s="148">
        <f>F48+F47+F46+F43+F38+F34+F33+F32+F27+F22+F18+F17+F16+F14+F13+F11+F10+F8+F5</f>
        <v>504</v>
      </c>
      <c r="G58" s="222">
        <f t="shared" si="9"/>
        <v>2.3508559167871637</v>
      </c>
      <c r="H58" s="33"/>
      <c r="I58" s="148">
        <f>I48+I47+I46+I43+I38+I34+I33+I32+I27+I22+I18+I17+I16+I14+I13+I11+I10+I8+I5</f>
        <v>525</v>
      </c>
      <c r="J58" s="222">
        <f t="shared" si="12"/>
        <v>2.0905840096206685</v>
      </c>
      <c r="K58" s="11"/>
    </row>
    <row r="59" spans="1:11" s="6" customFormat="1" ht="22.5" customHeight="1">
      <c r="A59" s="15"/>
      <c r="B59" s="223"/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3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25" t="s">
        <v>97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36736</v>
      </c>
      <c r="E2" s="23"/>
      <c r="F2" s="23"/>
      <c r="G2" s="46">
        <v>214390</v>
      </c>
      <c r="H2" s="2"/>
      <c r="I2" s="2"/>
      <c r="J2" s="46">
        <f>SUM(D2:G2)</f>
        <v>251126</v>
      </c>
      <c r="K2" s="2"/>
    </row>
    <row r="3" spans="1:11" ht="12.75">
      <c r="A3" s="227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33.75" customHeight="1" thickBot="1">
      <c r="A4" s="238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90" t="s">
        <v>9</v>
      </c>
      <c r="B5" s="101" t="s">
        <v>26</v>
      </c>
      <c r="C5" s="148"/>
      <c r="D5" s="94">
        <f aca="true" t="shared" si="0" ref="D5:D36">C5*1000/$D$2</f>
        <v>0</v>
      </c>
      <c r="E5" s="95" t="e">
        <f aca="true" t="shared" si="1" ref="E5:E36">C5*100/C$58</f>
        <v>#DIV/0!</v>
      </c>
      <c r="F5" s="137">
        <v>43</v>
      </c>
      <c r="G5" s="94">
        <f aca="true" t="shared" si="2" ref="G5:G36">F5*1000/$G$2</f>
        <v>0.20056905639255562</v>
      </c>
      <c r="H5" s="95">
        <f aca="true" t="shared" si="3" ref="H5:H36">F5*100/F$58</f>
        <v>3.498779495524817</v>
      </c>
      <c r="I5" s="148">
        <f aca="true" t="shared" si="4" ref="I5:I36">SUM(C5,F5)</f>
        <v>43</v>
      </c>
      <c r="J5" s="94">
        <f aca="true" t="shared" si="5" ref="J5:J36">I5*1000/$J$2</f>
        <v>0.17122878554988333</v>
      </c>
      <c r="K5" s="97">
        <f aca="true" t="shared" si="6" ref="K5:K36">I5*100/I$58</f>
        <v>3.498779495524817</v>
      </c>
    </row>
    <row r="6" spans="1:11" s="1" customFormat="1" ht="12.75" customHeight="1">
      <c r="A6" s="4"/>
      <c r="B6" s="40" t="s">
        <v>36</v>
      </c>
      <c r="C6" s="149"/>
      <c r="D6" s="18">
        <f t="shared" si="0"/>
        <v>0</v>
      </c>
      <c r="E6" s="31" t="e">
        <f t="shared" si="1"/>
        <v>#DIV/0!</v>
      </c>
      <c r="F6" s="140"/>
      <c r="G6" s="18">
        <f t="shared" si="2"/>
        <v>0</v>
      </c>
      <c r="H6" s="31">
        <f t="shared" si="3"/>
        <v>0</v>
      </c>
      <c r="I6" s="140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50"/>
      <c r="D7" s="12">
        <f t="shared" si="0"/>
        <v>0</v>
      </c>
      <c r="E7" s="32" t="e">
        <f t="shared" si="1"/>
        <v>#DIV/0!</v>
      </c>
      <c r="F7" s="135">
        <v>43</v>
      </c>
      <c r="G7" s="14">
        <f t="shared" si="2"/>
        <v>0.20056905639255562</v>
      </c>
      <c r="H7" s="35">
        <f t="shared" si="3"/>
        <v>3.498779495524817</v>
      </c>
      <c r="I7" s="142">
        <f t="shared" si="4"/>
        <v>43</v>
      </c>
      <c r="J7" s="14">
        <f t="shared" si="5"/>
        <v>0.17122878554988333</v>
      </c>
      <c r="K7" s="13">
        <f t="shared" si="6"/>
        <v>3.498779495524817</v>
      </c>
    </row>
    <row r="8" spans="1:11" ht="13.5" customHeight="1" thickBot="1">
      <c r="A8" s="90" t="s">
        <v>10</v>
      </c>
      <c r="B8" s="101" t="s">
        <v>38</v>
      </c>
      <c r="C8" s="151"/>
      <c r="D8" s="94">
        <f t="shared" si="0"/>
        <v>0</v>
      </c>
      <c r="E8" s="95" t="e">
        <f t="shared" si="1"/>
        <v>#DIV/0!</v>
      </c>
      <c r="F8" s="137">
        <v>30</v>
      </c>
      <c r="G8" s="94">
        <f t="shared" si="2"/>
        <v>0.13993189980875972</v>
      </c>
      <c r="H8" s="95">
        <f t="shared" si="3"/>
        <v>2.441008950366151</v>
      </c>
      <c r="I8" s="148">
        <f t="shared" si="4"/>
        <v>30</v>
      </c>
      <c r="J8" s="94">
        <f t="shared" si="5"/>
        <v>0.11946194340689534</v>
      </c>
      <c r="K8" s="97">
        <f t="shared" si="6"/>
        <v>2.441008950366151</v>
      </c>
    </row>
    <row r="9" spans="1:11" s="1" customFormat="1" ht="15" customHeight="1" thickBot="1">
      <c r="A9" s="16"/>
      <c r="B9" s="40" t="s">
        <v>39</v>
      </c>
      <c r="C9" s="149"/>
      <c r="D9" s="18">
        <f t="shared" si="0"/>
        <v>0</v>
      </c>
      <c r="E9" s="31" t="e">
        <f t="shared" si="1"/>
        <v>#DIV/0!</v>
      </c>
      <c r="F9" s="135">
        <v>30</v>
      </c>
      <c r="G9" s="18">
        <f t="shared" si="2"/>
        <v>0.13993189980875972</v>
      </c>
      <c r="H9" s="31">
        <f t="shared" si="3"/>
        <v>2.441008950366151</v>
      </c>
      <c r="I9" s="140">
        <f t="shared" si="4"/>
        <v>30</v>
      </c>
      <c r="J9" s="18">
        <f t="shared" si="5"/>
        <v>0.11946194340689534</v>
      </c>
      <c r="K9" s="19">
        <f t="shared" si="6"/>
        <v>2.441008950366151</v>
      </c>
    </row>
    <row r="10" spans="1:11" s="6" customFormat="1" ht="15.75" customHeight="1" thickBot="1">
      <c r="A10" s="91" t="s">
        <v>11</v>
      </c>
      <c r="B10" s="92" t="s">
        <v>40</v>
      </c>
      <c r="C10" s="151"/>
      <c r="D10" s="94">
        <f t="shared" si="0"/>
        <v>0</v>
      </c>
      <c r="E10" s="95" t="e">
        <f t="shared" si="1"/>
        <v>#DIV/0!</v>
      </c>
      <c r="F10" s="137"/>
      <c r="G10" s="94">
        <f t="shared" si="2"/>
        <v>0</v>
      </c>
      <c r="H10" s="95">
        <f t="shared" si="3"/>
        <v>0</v>
      </c>
      <c r="I10" s="148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51"/>
      <c r="D11" s="94">
        <f t="shared" si="0"/>
        <v>0</v>
      </c>
      <c r="E11" s="95" t="e">
        <f t="shared" si="1"/>
        <v>#DIV/0!</v>
      </c>
      <c r="F11" s="137"/>
      <c r="G11" s="94">
        <f t="shared" si="2"/>
        <v>0</v>
      </c>
      <c r="H11" s="95">
        <f t="shared" si="3"/>
        <v>0</v>
      </c>
      <c r="I11" s="148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80</v>
      </c>
      <c r="C12" s="152"/>
      <c r="D12" s="29">
        <f t="shared" si="0"/>
        <v>0</v>
      </c>
      <c r="E12" s="34" t="e">
        <f t="shared" si="1"/>
        <v>#DIV/0!</v>
      </c>
      <c r="F12" s="135"/>
      <c r="G12" s="29">
        <f t="shared" si="2"/>
        <v>0</v>
      </c>
      <c r="H12" s="34">
        <f t="shared" si="3"/>
        <v>0</v>
      </c>
      <c r="I12" s="135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00" t="s">
        <v>13</v>
      </c>
      <c r="B13" s="101" t="s">
        <v>42</v>
      </c>
      <c r="C13" s="165"/>
      <c r="D13" s="103">
        <f t="shared" si="0"/>
        <v>0</v>
      </c>
      <c r="E13" s="104" t="e">
        <f t="shared" si="1"/>
        <v>#DIV/0!</v>
      </c>
      <c r="F13" s="137"/>
      <c r="G13" s="103">
        <f t="shared" si="2"/>
        <v>0</v>
      </c>
      <c r="H13" s="104">
        <f t="shared" si="3"/>
        <v>0</v>
      </c>
      <c r="I13" s="166">
        <f t="shared" si="4"/>
        <v>0</v>
      </c>
      <c r="J13" s="103">
        <f t="shared" si="5"/>
        <v>0</v>
      </c>
      <c r="K13" s="106">
        <f t="shared" si="6"/>
        <v>0</v>
      </c>
    </row>
    <row r="14" spans="1:11" s="6" customFormat="1" ht="15.75" customHeight="1" thickBot="1">
      <c r="A14" s="98" t="s">
        <v>14</v>
      </c>
      <c r="B14" s="144" t="s">
        <v>43</v>
      </c>
      <c r="C14" s="151"/>
      <c r="D14" s="94">
        <f t="shared" si="0"/>
        <v>0</v>
      </c>
      <c r="E14" s="95" t="e">
        <f t="shared" si="1"/>
        <v>#DIV/0!</v>
      </c>
      <c r="F14" s="137"/>
      <c r="G14" s="94">
        <f t="shared" si="2"/>
        <v>0</v>
      </c>
      <c r="H14" s="95">
        <f t="shared" si="3"/>
        <v>0</v>
      </c>
      <c r="I14" s="148">
        <f t="shared" si="4"/>
        <v>0</v>
      </c>
      <c r="J14" s="94">
        <f t="shared" si="5"/>
        <v>0</v>
      </c>
      <c r="K14" s="115">
        <f t="shared" si="6"/>
        <v>0</v>
      </c>
    </row>
    <row r="15" spans="1:11" s="1" customFormat="1" ht="15.75" customHeight="1" thickBot="1">
      <c r="A15" s="4"/>
      <c r="B15" s="39" t="s">
        <v>44</v>
      </c>
      <c r="C15" s="153"/>
      <c r="D15" s="14">
        <f t="shared" si="0"/>
        <v>0</v>
      </c>
      <c r="E15" s="35" t="e">
        <f t="shared" si="1"/>
        <v>#DIV/0!</v>
      </c>
      <c r="F15" s="135"/>
      <c r="G15" s="14">
        <f t="shared" si="2"/>
        <v>0</v>
      </c>
      <c r="H15" s="35">
        <f t="shared" si="3"/>
        <v>0</v>
      </c>
      <c r="I15" s="142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7" t="s">
        <v>15</v>
      </c>
      <c r="B16" s="101" t="s">
        <v>27</v>
      </c>
      <c r="C16" s="154"/>
      <c r="D16" s="109">
        <f t="shared" si="0"/>
        <v>0</v>
      </c>
      <c r="E16" s="110" t="e">
        <f t="shared" si="1"/>
        <v>#DIV/0!</v>
      </c>
      <c r="F16" s="137"/>
      <c r="G16" s="109">
        <f t="shared" si="2"/>
        <v>0</v>
      </c>
      <c r="H16" s="110">
        <f t="shared" si="3"/>
        <v>0</v>
      </c>
      <c r="I16" s="137">
        <f t="shared" si="4"/>
        <v>0</v>
      </c>
      <c r="J16" s="109">
        <f t="shared" si="5"/>
        <v>0</v>
      </c>
      <c r="K16" s="111">
        <f t="shared" si="6"/>
        <v>0</v>
      </c>
    </row>
    <row r="17" spans="1:11" s="6" customFormat="1" ht="18" customHeight="1" thickBot="1">
      <c r="A17" s="112" t="s">
        <v>16</v>
      </c>
      <c r="B17" s="92" t="s">
        <v>45</v>
      </c>
      <c r="C17" s="151"/>
      <c r="D17" s="94">
        <f t="shared" si="0"/>
        <v>0</v>
      </c>
      <c r="E17" s="95" t="e">
        <f t="shared" si="1"/>
        <v>#DIV/0!</v>
      </c>
      <c r="F17" s="139"/>
      <c r="G17" s="94">
        <f t="shared" si="2"/>
        <v>0</v>
      </c>
      <c r="H17" s="95">
        <f t="shared" si="3"/>
        <v>0</v>
      </c>
      <c r="I17" s="148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92" t="s">
        <v>46</v>
      </c>
      <c r="C18" s="151"/>
      <c r="D18" s="94">
        <f t="shared" si="0"/>
        <v>0</v>
      </c>
      <c r="E18" s="95" t="e">
        <f t="shared" si="1"/>
        <v>#DIV/0!</v>
      </c>
      <c r="F18" s="137"/>
      <c r="G18" s="94">
        <f t="shared" si="2"/>
        <v>0</v>
      </c>
      <c r="H18" s="95">
        <f t="shared" si="3"/>
        <v>0</v>
      </c>
      <c r="I18" s="148">
        <f t="shared" si="4"/>
        <v>0</v>
      </c>
      <c r="J18" s="94">
        <f t="shared" si="5"/>
        <v>0</v>
      </c>
      <c r="K18" s="97">
        <f t="shared" si="6"/>
        <v>0</v>
      </c>
    </row>
    <row r="19" spans="1:11" s="1" customFormat="1" ht="14.25" customHeight="1">
      <c r="A19" s="4"/>
      <c r="B19" s="40" t="s">
        <v>47</v>
      </c>
      <c r="C19" s="149"/>
      <c r="D19" s="18">
        <f t="shared" si="0"/>
        <v>0</v>
      </c>
      <c r="E19" s="31" t="e">
        <f t="shared" si="1"/>
        <v>#DIV/0!</v>
      </c>
      <c r="F19" s="140"/>
      <c r="G19" s="18">
        <f t="shared" si="2"/>
        <v>0</v>
      </c>
      <c r="H19" s="31">
        <f t="shared" si="3"/>
        <v>0</v>
      </c>
      <c r="I19" s="140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4"/>
      <c r="D20" s="12">
        <f t="shared" si="0"/>
        <v>0</v>
      </c>
      <c r="E20" s="32" t="e">
        <f t="shared" si="1"/>
        <v>#DIV/0!</v>
      </c>
      <c r="F20" s="134"/>
      <c r="G20" s="12">
        <f t="shared" si="2"/>
        <v>0</v>
      </c>
      <c r="H20" s="32">
        <f t="shared" si="3"/>
        <v>0</v>
      </c>
      <c r="I20" s="134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4"/>
      <c r="D21" s="12">
        <f t="shared" si="0"/>
        <v>0</v>
      </c>
      <c r="E21" s="32" t="e">
        <f t="shared" si="1"/>
        <v>#DIV/0!</v>
      </c>
      <c r="F21" s="135"/>
      <c r="G21" s="12">
        <f t="shared" si="2"/>
        <v>0</v>
      </c>
      <c r="H21" s="32">
        <f t="shared" si="3"/>
        <v>0</v>
      </c>
      <c r="I21" s="134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51"/>
      <c r="D22" s="94">
        <f t="shared" si="0"/>
        <v>0</v>
      </c>
      <c r="E22" s="95" t="e">
        <f t="shared" si="1"/>
        <v>#DIV/0!</v>
      </c>
      <c r="F22" s="137">
        <v>1147</v>
      </c>
      <c r="G22" s="94">
        <f t="shared" si="2"/>
        <v>5.350062969354914</v>
      </c>
      <c r="H22" s="95">
        <f t="shared" si="3"/>
        <v>93.32790886899919</v>
      </c>
      <c r="I22" s="148">
        <f t="shared" si="4"/>
        <v>1147</v>
      </c>
      <c r="J22" s="94">
        <f t="shared" si="5"/>
        <v>4.5674283029236316</v>
      </c>
      <c r="K22" s="97">
        <f t="shared" si="6"/>
        <v>93.32790886899919</v>
      </c>
    </row>
    <row r="23" spans="1:11" s="1" customFormat="1" ht="15.75" customHeight="1">
      <c r="A23" s="4"/>
      <c r="B23" s="40" t="s">
        <v>51</v>
      </c>
      <c r="C23" s="149"/>
      <c r="D23" s="18">
        <f t="shared" si="0"/>
        <v>0</v>
      </c>
      <c r="E23" s="31" t="e">
        <f t="shared" si="1"/>
        <v>#DIV/0!</v>
      </c>
      <c r="F23" s="140"/>
      <c r="G23" s="18">
        <f t="shared" si="2"/>
        <v>0</v>
      </c>
      <c r="H23" s="31">
        <f t="shared" si="3"/>
        <v>0</v>
      </c>
      <c r="I23" s="140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50"/>
      <c r="D24" s="12">
        <f t="shared" si="0"/>
        <v>0</v>
      </c>
      <c r="E24" s="32" t="e">
        <f t="shared" si="1"/>
        <v>#DIV/0!</v>
      </c>
      <c r="F24" s="134">
        <v>452</v>
      </c>
      <c r="G24" s="12">
        <f t="shared" si="2"/>
        <v>2.10830729045198</v>
      </c>
      <c r="H24" s="32">
        <f t="shared" si="3"/>
        <v>36.77786818551668</v>
      </c>
      <c r="I24" s="134">
        <f t="shared" si="4"/>
        <v>452</v>
      </c>
      <c r="J24" s="12">
        <f t="shared" si="5"/>
        <v>1.7998932806638899</v>
      </c>
      <c r="K24" s="13">
        <f t="shared" si="6"/>
        <v>36.77786818551668</v>
      </c>
    </row>
    <row r="25" spans="1:11" s="1" customFormat="1" ht="15.75" customHeight="1">
      <c r="A25" s="4"/>
      <c r="B25" s="38" t="s">
        <v>53</v>
      </c>
      <c r="C25" s="150"/>
      <c r="D25" s="12">
        <f t="shared" si="0"/>
        <v>0</v>
      </c>
      <c r="E25" s="32" t="e">
        <f t="shared" si="1"/>
        <v>#DIV/0!</v>
      </c>
      <c r="F25" s="134"/>
      <c r="G25" s="12">
        <f t="shared" si="2"/>
        <v>0</v>
      </c>
      <c r="H25" s="32">
        <f t="shared" si="3"/>
        <v>0</v>
      </c>
      <c r="I25" s="134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54</v>
      </c>
      <c r="C26" s="150"/>
      <c r="D26" s="12">
        <f t="shared" si="0"/>
        <v>0</v>
      </c>
      <c r="E26" s="32" t="e">
        <f t="shared" si="1"/>
        <v>#DIV/0!</v>
      </c>
      <c r="F26" s="135"/>
      <c r="G26" s="12">
        <f t="shared" si="2"/>
        <v>0</v>
      </c>
      <c r="H26" s="32">
        <f t="shared" si="3"/>
        <v>0</v>
      </c>
      <c r="I26" s="134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55</v>
      </c>
      <c r="C27" s="151"/>
      <c r="D27" s="94">
        <f t="shared" si="0"/>
        <v>0</v>
      </c>
      <c r="E27" s="95" t="e">
        <f t="shared" si="1"/>
        <v>#DIV/0!</v>
      </c>
      <c r="F27" s="137"/>
      <c r="G27" s="94">
        <f t="shared" si="2"/>
        <v>0</v>
      </c>
      <c r="H27" s="95">
        <f t="shared" si="3"/>
        <v>0</v>
      </c>
      <c r="I27" s="148">
        <f t="shared" si="4"/>
        <v>0</v>
      </c>
      <c r="J27" s="94">
        <f t="shared" si="5"/>
        <v>0</v>
      </c>
      <c r="K27" s="97">
        <f t="shared" si="6"/>
        <v>0</v>
      </c>
    </row>
    <row r="28" spans="1:11" s="1" customFormat="1" ht="15" customHeight="1">
      <c r="A28" s="4"/>
      <c r="B28" s="40" t="s">
        <v>56</v>
      </c>
      <c r="C28" s="149"/>
      <c r="D28" s="18">
        <f t="shared" si="0"/>
        <v>0</v>
      </c>
      <c r="E28" s="31" t="e">
        <f t="shared" si="1"/>
        <v>#DIV/0!</v>
      </c>
      <c r="F28" s="140"/>
      <c r="G28" s="18">
        <f t="shared" si="2"/>
        <v>0</v>
      </c>
      <c r="H28" s="31">
        <f t="shared" si="3"/>
        <v>0</v>
      </c>
      <c r="I28" s="140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57</v>
      </c>
      <c r="C29" s="150"/>
      <c r="D29" s="12">
        <f t="shared" si="0"/>
        <v>0</v>
      </c>
      <c r="E29" s="32" t="e">
        <f t="shared" si="1"/>
        <v>#DIV/0!</v>
      </c>
      <c r="F29" s="134"/>
      <c r="G29" s="12">
        <f t="shared" si="2"/>
        <v>0</v>
      </c>
      <c r="H29" s="32">
        <f t="shared" si="3"/>
        <v>0</v>
      </c>
      <c r="I29" s="134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58</v>
      </c>
      <c r="C30" s="150"/>
      <c r="D30" s="12">
        <f t="shared" si="0"/>
        <v>0</v>
      </c>
      <c r="E30" s="32" t="e">
        <f t="shared" si="1"/>
        <v>#DIV/0!</v>
      </c>
      <c r="F30" s="141"/>
      <c r="G30" s="12">
        <f t="shared" si="2"/>
        <v>0</v>
      </c>
      <c r="H30" s="32">
        <f t="shared" si="3"/>
        <v>0</v>
      </c>
      <c r="I30" s="134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59</v>
      </c>
      <c r="C31" s="150"/>
      <c r="D31" s="12">
        <f t="shared" si="0"/>
        <v>0</v>
      </c>
      <c r="E31" s="32" t="e">
        <f t="shared" si="1"/>
        <v>#DIV/0!</v>
      </c>
      <c r="F31" s="138"/>
      <c r="G31" s="12">
        <f t="shared" si="2"/>
        <v>0</v>
      </c>
      <c r="H31" s="32">
        <f t="shared" si="3"/>
        <v>0</v>
      </c>
      <c r="I31" s="134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00" t="s">
        <v>77</v>
      </c>
      <c r="B32" s="92" t="s">
        <v>63</v>
      </c>
      <c r="C32" s="151"/>
      <c r="D32" s="94">
        <f t="shared" si="0"/>
        <v>0</v>
      </c>
      <c r="E32" s="95" t="e">
        <f t="shared" si="1"/>
        <v>#DIV/0!</v>
      </c>
      <c r="F32" s="137"/>
      <c r="G32" s="94">
        <f t="shared" si="2"/>
        <v>0</v>
      </c>
      <c r="H32" s="95">
        <f t="shared" si="3"/>
        <v>0</v>
      </c>
      <c r="I32" s="148">
        <f t="shared" si="4"/>
        <v>0</v>
      </c>
      <c r="J32" s="94">
        <f t="shared" si="5"/>
        <v>0</v>
      </c>
      <c r="K32" s="97">
        <f t="shared" si="6"/>
        <v>0</v>
      </c>
    </row>
    <row r="33" spans="1:11" s="1" customFormat="1" ht="26.25" thickBot="1">
      <c r="A33" s="100" t="s">
        <v>78</v>
      </c>
      <c r="B33" s="92" t="s">
        <v>64</v>
      </c>
      <c r="C33" s="151"/>
      <c r="D33" s="94">
        <f t="shared" si="0"/>
        <v>0</v>
      </c>
      <c r="E33" s="95" t="e">
        <f t="shared" si="1"/>
        <v>#DIV/0!</v>
      </c>
      <c r="F33" s="137"/>
      <c r="G33" s="94">
        <f t="shared" si="2"/>
        <v>0</v>
      </c>
      <c r="H33" s="95">
        <f t="shared" si="3"/>
        <v>0</v>
      </c>
      <c r="I33" s="148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60</v>
      </c>
      <c r="C34" s="151"/>
      <c r="D34" s="94">
        <f t="shared" si="0"/>
        <v>0</v>
      </c>
      <c r="E34" s="95" t="e">
        <f t="shared" si="1"/>
        <v>#DIV/0!</v>
      </c>
      <c r="F34" s="137"/>
      <c r="G34" s="94">
        <f t="shared" si="2"/>
        <v>0</v>
      </c>
      <c r="H34" s="95">
        <f t="shared" si="3"/>
        <v>0</v>
      </c>
      <c r="I34" s="148">
        <f t="shared" si="4"/>
        <v>0</v>
      </c>
      <c r="J34" s="94">
        <f t="shared" si="5"/>
        <v>0</v>
      </c>
      <c r="K34" s="97">
        <f t="shared" si="6"/>
        <v>0</v>
      </c>
    </row>
    <row r="35" spans="1:11" s="1" customFormat="1" ht="12.75">
      <c r="A35" s="4"/>
      <c r="B35" s="40" t="s">
        <v>61</v>
      </c>
      <c r="C35" s="149"/>
      <c r="D35" s="25">
        <f t="shared" si="0"/>
        <v>0</v>
      </c>
      <c r="E35" s="36" t="e">
        <f t="shared" si="1"/>
        <v>#DIV/0!</v>
      </c>
      <c r="F35" s="140"/>
      <c r="G35" s="25">
        <f t="shared" si="2"/>
        <v>0</v>
      </c>
      <c r="H35" s="36">
        <f t="shared" si="3"/>
        <v>0</v>
      </c>
      <c r="I35" s="140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50"/>
      <c r="D36" s="27">
        <f t="shared" si="0"/>
        <v>0</v>
      </c>
      <c r="E36" s="37" t="e">
        <f t="shared" si="1"/>
        <v>#DIV/0!</v>
      </c>
      <c r="F36" s="134"/>
      <c r="G36" s="27">
        <f t="shared" si="2"/>
        <v>0</v>
      </c>
      <c r="H36" s="37">
        <f t="shared" si="3"/>
        <v>0</v>
      </c>
      <c r="I36" s="134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81</v>
      </c>
      <c r="C37" s="150"/>
      <c r="D37" s="27">
        <f aca="true" t="shared" si="7" ref="D37:D58">C37*1000/$D$2</f>
        <v>0</v>
      </c>
      <c r="E37" s="37" t="e">
        <f aca="true" t="shared" si="8" ref="E37:E57">C37*100/C$58</f>
        <v>#DIV/0!</v>
      </c>
      <c r="F37" s="142"/>
      <c r="G37" s="27">
        <f aca="true" t="shared" si="9" ref="G37:G58">F37*1000/$G$2</f>
        <v>0</v>
      </c>
      <c r="H37" s="37">
        <f aca="true" t="shared" si="10" ref="H37:H57">F37*100/F$58</f>
        <v>0</v>
      </c>
      <c r="I37" s="134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51"/>
      <c r="D38" s="94">
        <f t="shared" si="7"/>
        <v>0</v>
      </c>
      <c r="E38" s="95" t="e">
        <f t="shared" si="8"/>
        <v>#DIV/0!</v>
      </c>
      <c r="F38" s="137"/>
      <c r="G38" s="94">
        <f t="shared" si="9"/>
        <v>0</v>
      </c>
      <c r="H38" s="95">
        <f t="shared" si="10"/>
        <v>0</v>
      </c>
      <c r="I38" s="148">
        <f t="shared" si="11"/>
        <v>0</v>
      </c>
      <c r="J38" s="94">
        <f t="shared" si="12"/>
        <v>0</v>
      </c>
      <c r="K38" s="115">
        <f t="shared" si="13"/>
        <v>0</v>
      </c>
    </row>
    <row r="39" spans="1:11" s="1" customFormat="1" ht="12.75">
      <c r="A39" s="4"/>
      <c r="B39" s="40" t="s">
        <v>62</v>
      </c>
      <c r="C39" s="149"/>
      <c r="D39" s="18">
        <f t="shared" si="7"/>
        <v>0</v>
      </c>
      <c r="E39" s="31" t="e">
        <f t="shared" si="8"/>
        <v>#DIV/0!</v>
      </c>
      <c r="F39" s="140"/>
      <c r="G39" s="18">
        <f t="shared" si="9"/>
        <v>0</v>
      </c>
      <c r="H39" s="31">
        <f t="shared" si="10"/>
        <v>0</v>
      </c>
      <c r="I39" s="140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50"/>
      <c r="D40" s="12">
        <f t="shared" si="7"/>
        <v>0</v>
      </c>
      <c r="E40" s="32" t="e">
        <f t="shared" si="8"/>
        <v>#DIV/0!</v>
      </c>
      <c r="F40" s="134"/>
      <c r="G40" s="12">
        <f t="shared" si="9"/>
        <v>0</v>
      </c>
      <c r="H40" s="32">
        <f t="shared" si="10"/>
        <v>0</v>
      </c>
      <c r="I40" s="134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50"/>
      <c r="D41" s="12">
        <f t="shared" si="7"/>
        <v>0</v>
      </c>
      <c r="E41" s="32" t="e">
        <f t="shared" si="8"/>
        <v>#DIV/0!</v>
      </c>
      <c r="F41" s="134"/>
      <c r="G41" s="12">
        <f t="shared" si="9"/>
        <v>0</v>
      </c>
      <c r="H41" s="32">
        <f t="shared" si="10"/>
        <v>0</v>
      </c>
      <c r="I41" s="134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50"/>
      <c r="D42" s="12">
        <f t="shared" si="7"/>
        <v>0</v>
      </c>
      <c r="E42" s="32" t="e">
        <f t="shared" si="8"/>
        <v>#DIV/0!</v>
      </c>
      <c r="F42" s="135"/>
      <c r="G42" s="12">
        <f t="shared" si="9"/>
        <v>0</v>
      </c>
      <c r="H42" s="32">
        <f t="shared" si="10"/>
        <v>0</v>
      </c>
      <c r="I42" s="134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66</v>
      </c>
      <c r="C43" s="151"/>
      <c r="D43" s="94">
        <f t="shared" si="7"/>
        <v>0</v>
      </c>
      <c r="E43" s="95" t="e">
        <f t="shared" si="8"/>
        <v>#DIV/0!</v>
      </c>
      <c r="F43" s="137"/>
      <c r="G43" s="94">
        <f t="shared" si="9"/>
        <v>0</v>
      </c>
      <c r="H43" s="95">
        <f t="shared" si="10"/>
        <v>0</v>
      </c>
      <c r="I43" s="148">
        <f t="shared" si="11"/>
        <v>0</v>
      </c>
      <c r="J43" s="94">
        <f t="shared" si="12"/>
        <v>0</v>
      </c>
      <c r="K43" s="115">
        <f t="shared" si="13"/>
        <v>0</v>
      </c>
    </row>
    <row r="44" spans="1:11" s="1" customFormat="1" ht="33.75" customHeight="1">
      <c r="A44" s="9"/>
      <c r="B44" s="44" t="s">
        <v>85</v>
      </c>
      <c r="C44" s="149"/>
      <c r="D44" s="18">
        <f t="shared" si="7"/>
        <v>0</v>
      </c>
      <c r="E44" s="31" t="e">
        <f t="shared" si="8"/>
        <v>#DIV/0!</v>
      </c>
      <c r="F44" s="145"/>
      <c r="G44" s="18">
        <f t="shared" si="9"/>
        <v>0</v>
      </c>
      <c r="H44" s="31">
        <f t="shared" si="10"/>
        <v>0</v>
      </c>
      <c r="I44" s="140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3" t="s">
        <v>82</v>
      </c>
      <c r="C45" s="150"/>
      <c r="D45" s="12">
        <f t="shared" si="7"/>
        <v>0</v>
      </c>
      <c r="E45" s="32" t="e">
        <f t="shared" si="8"/>
        <v>#DIV/0!</v>
      </c>
      <c r="F45" s="143"/>
      <c r="G45" s="12">
        <f t="shared" si="9"/>
        <v>0</v>
      </c>
      <c r="H45" s="32">
        <f t="shared" si="10"/>
        <v>0</v>
      </c>
      <c r="I45" s="134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00" t="s">
        <v>79</v>
      </c>
      <c r="B46" s="92" t="s">
        <v>65</v>
      </c>
      <c r="C46" s="151"/>
      <c r="D46" s="94">
        <f t="shared" si="7"/>
        <v>0</v>
      </c>
      <c r="E46" s="95" t="e">
        <f t="shared" si="8"/>
        <v>#DIV/0!</v>
      </c>
      <c r="F46" s="137">
        <v>1</v>
      </c>
      <c r="G46" s="94">
        <f t="shared" si="9"/>
        <v>0.0046643966602919916</v>
      </c>
      <c r="H46" s="95">
        <f t="shared" si="10"/>
        <v>0.08136696501220504</v>
      </c>
      <c r="I46" s="148">
        <f t="shared" si="11"/>
        <v>1</v>
      </c>
      <c r="J46" s="94">
        <f t="shared" si="12"/>
        <v>0.003982064780229845</v>
      </c>
      <c r="K46" s="97">
        <f t="shared" si="13"/>
        <v>0.08136696501220504</v>
      </c>
    </row>
    <row r="47" spans="1:11" s="6" customFormat="1" ht="21" customHeight="1" thickBot="1">
      <c r="A47" s="100" t="s">
        <v>29</v>
      </c>
      <c r="B47" s="92" t="s">
        <v>67</v>
      </c>
      <c r="C47" s="151"/>
      <c r="D47" s="94">
        <f t="shared" si="7"/>
        <v>0</v>
      </c>
      <c r="E47" s="95" t="e">
        <f t="shared" si="8"/>
        <v>#DIV/0!</v>
      </c>
      <c r="F47" s="137">
        <v>8</v>
      </c>
      <c r="G47" s="94">
        <f t="shared" si="9"/>
        <v>0.03731517328233593</v>
      </c>
      <c r="H47" s="95">
        <f t="shared" si="10"/>
        <v>0.6509357200976403</v>
      </c>
      <c r="I47" s="148">
        <f t="shared" si="11"/>
        <v>8</v>
      </c>
      <c r="J47" s="94">
        <f t="shared" si="12"/>
        <v>0.03185651824183876</v>
      </c>
      <c r="K47" s="97">
        <f t="shared" si="13"/>
        <v>0.6509357200976403</v>
      </c>
    </row>
    <row r="48" spans="1:11" s="6" customFormat="1" ht="19.5" customHeight="1" thickBot="1">
      <c r="A48" s="98" t="s">
        <v>30</v>
      </c>
      <c r="B48" s="92" t="s">
        <v>68</v>
      </c>
      <c r="C48" s="151"/>
      <c r="D48" s="94">
        <f t="shared" si="7"/>
        <v>0</v>
      </c>
      <c r="E48" s="95" t="e">
        <f t="shared" si="8"/>
        <v>#DIV/0!</v>
      </c>
      <c r="F48" s="137"/>
      <c r="G48" s="94">
        <f t="shared" si="9"/>
        <v>0</v>
      </c>
      <c r="H48" s="95">
        <f t="shared" si="10"/>
        <v>0</v>
      </c>
      <c r="I48" s="148">
        <f t="shared" si="11"/>
        <v>0</v>
      </c>
      <c r="J48" s="94">
        <f t="shared" si="12"/>
        <v>0</v>
      </c>
      <c r="K48" s="97">
        <f t="shared" si="13"/>
        <v>0</v>
      </c>
    </row>
    <row r="49" spans="1:11" s="1" customFormat="1" ht="17.25" customHeight="1">
      <c r="A49" s="4"/>
      <c r="B49" s="40" t="s">
        <v>69</v>
      </c>
      <c r="C49" s="149"/>
      <c r="D49" s="18">
        <f t="shared" si="7"/>
        <v>0</v>
      </c>
      <c r="E49" s="31" t="e">
        <f t="shared" si="8"/>
        <v>#DIV/0!</v>
      </c>
      <c r="F49" s="140"/>
      <c r="G49" s="18">
        <f t="shared" si="9"/>
        <v>0</v>
      </c>
      <c r="H49" s="31">
        <f t="shared" si="10"/>
        <v>0</v>
      </c>
      <c r="I49" s="140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73</v>
      </c>
      <c r="C50" s="150"/>
      <c r="D50" s="12">
        <f t="shared" si="7"/>
        <v>0</v>
      </c>
      <c r="E50" s="32" t="e">
        <f t="shared" si="8"/>
        <v>#DIV/0!</v>
      </c>
      <c r="F50" s="134"/>
      <c r="G50" s="12">
        <f t="shared" si="9"/>
        <v>0</v>
      </c>
      <c r="H50" s="32">
        <f t="shared" si="10"/>
        <v>0</v>
      </c>
      <c r="I50" s="134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70</v>
      </c>
      <c r="C51" s="150"/>
      <c r="D51" s="12">
        <f t="shared" si="7"/>
        <v>0</v>
      </c>
      <c r="E51" s="32" t="e">
        <f t="shared" si="8"/>
        <v>#DIV/0!</v>
      </c>
      <c r="F51" s="134"/>
      <c r="G51" s="12">
        <f t="shared" si="9"/>
        <v>0</v>
      </c>
      <c r="H51" s="32">
        <f t="shared" si="10"/>
        <v>0</v>
      </c>
      <c r="I51" s="134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74</v>
      </c>
      <c r="C52" s="150"/>
      <c r="D52" s="12">
        <f t="shared" si="7"/>
        <v>0</v>
      </c>
      <c r="E52" s="32" t="e">
        <f t="shared" si="8"/>
        <v>#DIV/0!</v>
      </c>
      <c r="F52" s="134"/>
      <c r="G52" s="12">
        <f t="shared" si="9"/>
        <v>0</v>
      </c>
      <c r="H52" s="32">
        <f t="shared" si="10"/>
        <v>0</v>
      </c>
      <c r="I52" s="134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71</v>
      </c>
      <c r="C53" s="150"/>
      <c r="D53" s="12">
        <f t="shared" si="7"/>
        <v>0</v>
      </c>
      <c r="E53" s="32" t="e">
        <f t="shared" si="8"/>
        <v>#DIV/0!</v>
      </c>
      <c r="F53" s="134"/>
      <c r="G53" s="12">
        <f t="shared" si="9"/>
        <v>0</v>
      </c>
      <c r="H53" s="32">
        <f t="shared" si="10"/>
        <v>0</v>
      </c>
      <c r="I53" s="134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75</v>
      </c>
      <c r="C54" s="150"/>
      <c r="D54" s="12">
        <f t="shared" si="7"/>
        <v>0</v>
      </c>
      <c r="E54" s="32" t="e">
        <f t="shared" si="8"/>
        <v>#DIV/0!</v>
      </c>
      <c r="F54" s="134"/>
      <c r="G54" s="12">
        <f t="shared" si="9"/>
        <v>0</v>
      </c>
      <c r="H54" s="32">
        <f t="shared" si="10"/>
        <v>0</v>
      </c>
      <c r="I54" s="134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72</v>
      </c>
      <c r="C55" s="150"/>
      <c r="D55" s="12">
        <f t="shared" si="7"/>
        <v>0</v>
      </c>
      <c r="E55" s="32" t="e">
        <f t="shared" si="8"/>
        <v>#DIV/0!</v>
      </c>
      <c r="F55" s="134"/>
      <c r="G55" s="12">
        <f t="shared" si="9"/>
        <v>0</v>
      </c>
      <c r="H55" s="32">
        <f t="shared" si="10"/>
        <v>0</v>
      </c>
      <c r="I55" s="134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76</v>
      </c>
      <c r="C56" s="150"/>
      <c r="D56" s="12">
        <f t="shared" si="7"/>
        <v>0</v>
      </c>
      <c r="E56" s="32" t="e">
        <f t="shared" si="8"/>
        <v>#DIV/0!</v>
      </c>
      <c r="F56" s="134"/>
      <c r="G56" s="12">
        <f t="shared" si="9"/>
        <v>0</v>
      </c>
      <c r="H56" s="32">
        <f t="shared" si="10"/>
        <v>0</v>
      </c>
      <c r="I56" s="134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5"/>
      <c r="D57" s="12">
        <f t="shared" si="7"/>
        <v>0</v>
      </c>
      <c r="E57" s="32" t="e">
        <f t="shared" si="8"/>
        <v>#DIV/0!</v>
      </c>
      <c r="F57" s="141"/>
      <c r="G57" s="12">
        <f t="shared" si="9"/>
        <v>0</v>
      </c>
      <c r="H57" s="32">
        <f t="shared" si="10"/>
        <v>0</v>
      </c>
      <c r="I57" s="134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51">
        <f>C48+C47+C46+C43+C38+C34+C33+C32+C27+C22+C18+C17+C16+C14+C13+C11+C10+C8+C5</f>
        <v>0</v>
      </c>
      <c r="D58" s="221">
        <f t="shared" si="7"/>
        <v>0</v>
      </c>
      <c r="E58" s="33"/>
      <c r="F58" s="148">
        <f>F48+F47+F46+F43+F38+F34+F33+F32+F27+F22+F18+F17+F16+F14+F13+F11+F10+F8+F5</f>
        <v>1229</v>
      </c>
      <c r="G58" s="222">
        <f t="shared" si="9"/>
        <v>5.732543495498858</v>
      </c>
      <c r="H58" s="33"/>
      <c r="I58" s="148">
        <f>I48+I47+I46+I43+I38+I34+I33+I32+I27+I22+I18+I17+I16+I14+I13+I11+I10+I8+I5</f>
        <v>1229</v>
      </c>
      <c r="J58" s="222">
        <f t="shared" si="12"/>
        <v>4.8939576149024795</v>
      </c>
      <c r="K58" s="11"/>
    </row>
    <row r="59" spans="1:11" s="6" customFormat="1" ht="22.5" customHeight="1">
      <c r="A59" s="15"/>
      <c r="B59" s="223"/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4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64" sqref="F64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25" t="s">
        <v>98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36736</v>
      </c>
      <c r="E2" s="23"/>
      <c r="F2" s="23"/>
      <c r="G2" s="46">
        <v>214390</v>
      </c>
      <c r="H2" s="2"/>
      <c r="I2" s="2"/>
      <c r="J2" s="46">
        <f>SUM(D2:G2)</f>
        <v>251126</v>
      </c>
      <c r="K2" s="2"/>
    </row>
    <row r="3" spans="1:11" ht="12.75">
      <c r="A3" s="227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33.75" customHeight="1" thickBot="1">
      <c r="A4" s="238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90" t="s">
        <v>9</v>
      </c>
      <c r="B5" s="101" t="s">
        <v>26</v>
      </c>
      <c r="C5" s="148"/>
      <c r="D5" s="94">
        <f aca="true" t="shared" si="0" ref="D5:D36">C5*1000/$D$2</f>
        <v>0</v>
      </c>
      <c r="E5" s="95" t="e">
        <f aca="true" t="shared" si="1" ref="E5:E36">C5*100/C$58</f>
        <v>#DIV/0!</v>
      </c>
      <c r="F5" s="137">
        <v>3</v>
      </c>
      <c r="G5" s="94">
        <f aca="true" t="shared" si="2" ref="G5:G36">F5*1000/$G$2</f>
        <v>0.013993189980875974</v>
      </c>
      <c r="H5" s="95">
        <f aca="true" t="shared" si="3" ref="H5:H36">F5*100/F$58</f>
        <v>0.08379888268156424</v>
      </c>
      <c r="I5" s="148">
        <f aca="true" t="shared" si="4" ref="I5:I36">SUM(C5,F5)</f>
        <v>3</v>
      </c>
      <c r="J5" s="94">
        <f aca="true" t="shared" si="5" ref="J5:J36">I5*1000/$J$2</f>
        <v>0.011946194340689534</v>
      </c>
      <c r="K5" s="97">
        <f aca="true" t="shared" si="6" ref="K5:K36">I5*100/I$58</f>
        <v>0.08379888268156424</v>
      </c>
    </row>
    <row r="6" spans="1:11" s="1" customFormat="1" ht="12.75" customHeight="1">
      <c r="A6" s="4"/>
      <c r="B6" s="40" t="s">
        <v>36</v>
      </c>
      <c r="C6" s="149"/>
      <c r="D6" s="18">
        <f t="shared" si="0"/>
        <v>0</v>
      </c>
      <c r="E6" s="31" t="e">
        <f t="shared" si="1"/>
        <v>#DIV/0!</v>
      </c>
      <c r="F6" s="140"/>
      <c r="G6" s="18">
        <f t="shared" si="2"/>
        <v>0</v>
      </c>
      <c r="H6" s="31">
        <f t="shared" si="3"/>
        <v>0</v>
      </c>
      <c r="I6" s="140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50"/>
      <c r="D7" s="12">
        <f t="shared" si="0"/>
        <v>0</v>
      </c>
      <c r="E7" s="32" t="e">
        <f t="shared" si="1"/>
        <v>#DIV/0!</v>
      </c>
      <c r="F7" s="135">
        <v>2</v>
      </c>
      <c r="G7" s="14">
        <f t="shared" si="2"/>
        <v>0.009328793320583983</v>
      </c>
      <c r="H7" s="35">
        <f t="shared" si="3"/>
        <v>0.055865921787709494</v>
      </c>
      <c r="I7" s="142">
        <f t="shared" si="4"/>
        <v>2</v>
      </c>
      <c r="J7" s="14">
        <f t="shared" si="5"/>
        <v>0.00796412956045969</v>
      </c>
      <c r="K7" s="13">
        <f t="shared" si="6"/>
        <v>0.055865921787709494</v>
      </c>
    </row>
    <row r="8" spans="1:11" ht="13.5" customHeight="1" thickBot="1">
      <c r="A8" s="90" t="s">
        <v>10</v>
      </c>
      <c r="B8" s="101" t="s">
        <v>38</v>
      </c>
      <c r="C8" s="151"/>
      <c r="D8" s="94">
        <f t="shared" si="0"/>
        <v>0</v>
      </c>
      <c r="E8" s="95" t="e">
        <f t="shared" si="1"/>
        <v>#DIV/0!</v>
      </c>
      <c r="F8" s="137">
        <v>3078</v>
      </c>
      <c r="G8" s="94">
        <f t="shared" si="2"/>
        <v>14.357012920378748</v>
      </c>
      <c r="H8" s="95">
        <f t="shared" si="3"/>
        <v>85.97765363128492</v>
      </c>
      <c r="I8" s="148">
        <f t="shared" si="4"/>
        <v>3078</v>
      </c>
      <c r="J8" s="94">
        <f t="shared" si="5"/>
        <v>12.256795393547462</v>
      </c>
      <c r="K8" s="97">
        <f t="shared" si="6"/>
        <v>85.97765363128492</v>
      </c>
    </row>
    <row r="9" spans="1:11" s="1" customFormat="1" ht="15" customHeight="1" thickBot="1">
      <c r="A9" s="16"/>
      <c r="B9" s="40" t="s">
        <v>39</v>
      </c>
      <c r="C9" s="149"/>
      <c r="D9" s="18">
        <f t="shared" si="0"/>
        <v>0</v>
      </c>
      <c r="E9" s="31" t="e">
        <f t="shared" si="1"/>
        <v>#DIV/0!</v>
      </c>
      <c r="F9" s="135">
        <v>2873</v>
      </c>
      <c r="G9" s="18">
        <f t="shared" si="2"/>
        <v>13.400811605018891</v>
      </c>
      <c r="H9" s="31">
        <f t="shared" si="3"/>
        <v>80.25139664804469</v>
      </c>
      <c r="I9" s="140">
        <f t="shared" si="4"/>
        <v>2873</v>
      </c>
      <c r="J9" s="18">
        <f t="shared" si="5"/>
        <v>11.440472113600345</v>
      </c>
      <c r="K9" s="19">
        <f t="shared" si="6"/>
        <v>80.25139664804469</v>
      </c>
    </row>
    <row r="10" spans="1:11" s="6" customFormat="1" ht="15.75" customHeight="1" thickBot="1">
      <c r="A10" s="91" t="s">
        <v>11</v>
      </c>
      <c r="B10" s="92" t="s">
        <v>40</v>
      </c>
      <c r="C10" s="151"/>
      <c r="D10" s="94">
        <f t="shared" si="0"/>
        <v>0</v>
      </c>
      <c r="E10" s="95" t="e">
        <f t="shared" si="1"/>
        <v>#DIV/0!</v>
      </c>
      <c r="F10" s="137"/>
      <c r="G10" s="94">
        <f t="shared" si="2"/>
        <v>0</v>
      </c>
      <c r="H10" s="95">
        <f t="shared" si="3"/>
        <v>0</v>
      </c>
      <c r="I10" s="148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51"/>
      <c r="D11" s="94">
        <f t="shared" si="0"/>
        <v>0</v>
      </c>
      <c r="E11" s="95" t="e">
        <f t="shared" si="1"/>
        <v>#DIV/0!</v>
      </c>
      <c r="F11" s="137"/>
      <c r="G11" s="94">
        <f t="shared" si="2"/>
        <v>0</v>
      </c>
      <c r="H11" s="95">
        <f t="shared" si="3"/>
        <v>0</v>
      </c>
      <c r="I11" s="148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80</v>
      </c>
      <c r="C12" s="152"/>
      <c r="D12" s="29">
        <f t="shared" si="0"/>
        <v>0</v>
      </c>
      <c r="E12" s="34" t="e">
        <f t="shared" si="1"/>
        <v>#DIV/0!</v>
      </c>
      <c r="F12" s="135"/>
      <c r="G12" s="29">
        <f t="shared" si="2"/>
        <v>0</v>
      </c>
      <c r="H12" s="34">
        <f t="shared" si="3"/>
        <v>0</v>
      </c>
      <c r="I12" s="135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00" t="s">
        <v>13</v>
      </c>
      <c r="B13" s="101" t="s">
        <v>42</v>
      </c>
      <c r="C13" s="165"/>
      <c r="D13" s="103">
        <f t="shared" si="0"/>
        <v>0</v>
      </c>
      <c r="E13" s="104" t="e">
        <f t="shared" si="1"/>
        <v>#DIV/0!</v>
      </c>
      <c r="F13" s="137"/>
      <c r="G13" s="103">
        <f t="shared" si="2"/>
        <v>0</v>
      </c>
      <c r="H13" s="104">
        <f t="shared" si="3"/>
        <v>0</v>
      </c>
      <c r="I13" s="166">
        <f t="shared" si="4"/>
        <v>0</v>
      </c>
      <c r="J13" s="103">
        <f t="shared" si="5"/>
        <v>0</v>
      </c>
      <c r="K13" s="106">
        <f t="shared" si="6"/>
        <v>0</v>
      </c>
    </row>
    <row r="14" spans="1:11" s="6" customFormat="1" ht="15.75" customHeight="1" thickBot="1">
      <c r="A14" s="98" t="s">
        <v>14</v>
      </c>
      <c r="B14" s="144" t="s">
        <v>43</v>
      </c>
      <c r="C14" s="151"/>
      <c r="D14" s="94">
        <f t="shared" si="0"/>
        <v>0</v>
      </c>
      <c r="E14" s="95" t="e">
        <f t="shared" si="1"/>
        <v>#DIV/0!</v>
      </c>
      <c r="F14" s="137"/>
      <c r="G14" s="94">
        <f t="shared" si="2"/>
        <v>0</v>
      </c>
      <c r="H14" s="95">
        <f t="shared" si="3"/>
        <v>0</v>
      </c>
      <c r="I14" s="148">
        <f t="shared" si="4"/>
        <v>0</v>
      </c>
      <c r="J14" s="94">
        <f t="shared" si="5"/>
        <v>0</v>
      </c>
      <c r="K14" s="115">
        <f t="shared" si="6"/>
        <v>0</v>
      </c>
    </row>
    <row r="15" spans="1:11" s="1" customFormat="1" ht="15.75" customHeight="1" thickBot="1">
      <c r="A15" s="4"/>
      <c r="B15" s="39" t="s">
        <v>44</v>
      </c>
      <c r="C15" s="153"/>
      <c r="D15" s="14">
        <f t="shared" si="0"/>
        <v>0</v>
      </c>
      <c r="E15" s="35" t="e">
        <f t="shared" si="1"/>
        <v>#DIV/0!</v>
      </c>
      <c r="F15" s="135"/>
      <c r="G15" s="14">
        <f t="shared" si="2"/>
        <v>0</v>
      </c>
      <c r="H15" s="35">
        <f t="shared" si="3"/>
        <v>0</v>
      </c>
      <c r="I15" s="142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7" t="s">
        <v>15</v>
      </c>
      <c r="B16" s="101" t="s">
        <v>27</v>
      </c>
      <c r="C16" s="154"/>
      <c r="D16" s="109">
        <f t="shared" si="0"/>
        <v>0</v>
      </c>
      <c r="E16" s="110" t="e">
        <f t="shared" si="1"/>
        <v>#DIV/0!</v>
      </c>
      <c r="F16" s="137"/>
      <c r="G16" s="109">
        <f t="shared" si="2"/>
        <v>0</v>
      </c>
      <c r="H16" s="110">
        <f t="shared" si="3"/>
        <v>0</v>
      </c>
      <c r="I16" s="137">
        <f t="shared" si="4"/>
        <v>0</v>
      </c>
      <c r="J16" s="109">
        <f t="shared" si="5"/>
        <v>0</v>
      </c>
      <c r="K16" s="111">
        <f t="shared" si="6"/>
        <v>0</v>
      </c>
    </row>
    <row r="17" spans="1:11" s="6" customFormat="1" ht="18" customHeight="1" thickBot="1">
      <c r="A17" s="112" t="s">
        <v>16</v>
      </c>
      <c r="B17" s="92" t="s">
        <v>45</v>
      </c>
      <c r="C17" s="151"/>
      <c r="D17" s="94">
        <f t="shared" si="0"/>
        <v>0</v>
      </c>
      <c r="E17" s="95" t="e">
        <f t="shared" si="1"/>
        <v>#DIV/0!</v>
      </c>
      <c r="F17" s="139"/>
      <c r="G17" s="94">
        <f t="shared" si="2"/>
        <v>0</v>
      </c>
      <c r="H17" s="95">
        <f t="shared" si="3"/>
        <v>0</v>
      </c>
      <c r="I17" s="148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92" t="s">
        <v>46</v>
      </c>
      <c r="C18" s="151"/>
      <c r="D18" s="94">
        <f t="shared" si="0"/>
        <v>0</v>
      </c>
      <c r="E18" s="95" t="e">
        <f t="shared" si="1"/>
        <v>#DIV/0!</v>
      </c>
      <c r="F18" s="137">
        <v>4</v>
      </c>
      <c r="G18" s="94">
        <f t="shared" si="2"/>
        <v>0.018657586641167966</v>
      </c>
      <c r="H18" s="95">
        <f t="shared" si="3"/>
        <v>0.11173184357541899</v>
      </c>
      <c r="I18" s="148">
        <f t="shared" si="4"/>
        <v>4</v>
      </c>
      <c r="J18" s="94">
        <f t="shared" si="5"/>
        <v>0.01592825912091938</v>
      </c>
      <c r="K18" s="97">
        <f t="shared" si="6"/>
        <v>0.11173184357541899</v>
      </c>
    </row>
    <row r="19" spans="1:11" s="1" customFormat="1" ht="14.25" customHeight="1">
      <c r="A19" s="4"/>
      <c r="B19" s="40" t="s">
        <v>47</v>
      </c>
      <c r="C19" s="149"/>
      <c r="D19" s="18">
        <f t="shared" si="0"/>
        <v>0</v>
      </c>
      <c r="E19" s="31" t="e">
        <f t="shared" si="1"/>
        <v>#DIV/0!</v>
      </c>
      <c r="F19" s="140"/>
      <c r="G19" s="18">
        <f t="shared" si="2"/>
        <v>0</v>
      </c>
      <c r="H19" s="31">
        <f t="shared" si="3"/>
        <v>0</v>
      </c>
      <c r="I19" s="140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4"/>
      <c r="D20" s="12">
        <f t="shared" si="0"/>
        <v>0</v>
      </c>
      <c r="E20" s="32" t="e">
        <f t="shared" si="1"/>
        <v>#DIV/0!</v>
      </c>
      <c r="F20" s="134"/>
      <c r="G20" s="12">
        <f t="shared" si="2"/>
        <v>0</v>
      </c>
      <c r="H20" s="32">
        <f t="shared" si="3"/>
        <v>0</v>
      </c>
      <c r="I20" s="134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4"/>
      <c r="D21" s="12">
        <f t="shared" si="0"/>
        <v>0</v>
      </c>
      <c r="E21" s="32" t="e">
        <f t="shared" si="1"/>
        <v>#DIV/0!</v>
      </c>
      <c r="F21" s="135"/>
      <c r="G21" s="12">
        <f t="shared" si="2"/>
        <v>0</v>
      </c>
      <c r="H21" s="32">
        <f t="shared" si="3"/>
        <v>0</v>
      </c>
      <c r="I21" s="134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51"/>
      <c r="D22" s="94">
        <f t="shared" si="0"/>
        <v>0</v>
      </c>
      <c r="E22" s="95" t="e">
        <f t="shared" si="1"/>
        <v>#DIV/0!</v>
      </c>
      <c r="F22" s="137">
        <v>69</v>
      </c>
      <c r="G22" s="94">
        <f t="shared" si="2"/>
        <v>0.3218433695601474</v>
      </c>
      <c r="H22" s="95">
        <f t="shared" si="3"/>
        <v>1.9273743016759777</v>
      </c>
      <c r="I22" s="148">
        <f t="shared" si="4"/>
        <v>69</v>
      </c>
      <c r="J22" s="94">
        <f t="shared" si="5"/>
        <v>0.2747624698358593</v>
      </c>
      <c r="K22" s="97">
        <f t="shared" si="6"/>
        <v>1.9273743016759777</v>
      </c>
    </row>
    <row r="23" spans="1:11" s="1" customFormat="1" ht="15.75" customHeight="1">
      <c r="A23" s="4"/>
      <c r="B23" s="40" t="s">
        <v>51</v>
      </c>
      <c r="C23" s="149"/>
      <c r="D23" s="18">
        <f t="shared" si="0"/>
        <v>0</v>
      </c>
      <c r="E23" s="31" t="e">
        <f t="shared" si="1"/>
        <v>#DIV/0!</v>
      </c>
      <c r="F23" s="140"/>
      <c r="G23" s="18">
        <f t="shared" si="2"/>
        <v>0</v>
      </c>
      <c r="H23" s="31">
        <f t="shared" si="3"/>
        <v>0</v>
      </c>
      <c r="I23" s="140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50"/>
      <c r="D24" s="12">
        <f t="shared" si="0"/>
        <v>0</v>
      </c>
      <c r="E24" s="32" t="e">
        <f t="shared" si="1"/>
        <v>#DIV/0!</v>
      </c>
      <c r="F24" s="134">
        <v>2</v>
      </c>
      <c r="G24" s="12">
        <f t="shared" si="2"/>
        <v>0.009328793320583983</v>
      </c>
      <c r="H24" s="32">
        <f t="shared" si="3"/>
        <v>0.055865921787709494</v>
      </c>
      <c r="I24" s="134">
        <f t="shared" si="4"/>
        <v>2</v>
      </c>
      <c r="J24" s="12">
        <f t="shared" si="5"/>
        <v>0.00796412956045969</v>
      </c>
      <c r="K24" s="13">
        <f t="shared" si="6"/>
        <v>0.055865921787709494</v>
      </c>
    </row>
    <row r="25" spans="1:11" s="1" customFormat="1" ht="15.75" customHeight="1">
      <c r="A25" s="4"/>
      <c r="B25" s="38" t="s">
        <v>53</v>
      </c>
      <c r="C25" s="150"/>
      <c r="D25" s="12">
        <f t="shared" si="0"/>
        <v>0</v>
      </c>
      <c r="E25" s="32" t="e">
        <f t="shared" si="1"/>
        <v>#DIV/0!</v>
      </c>
      <c r="F25" s="134"/>
      <c r="G25" s="12">
        <f t="shared" si="2"/>
        <v>0</v>
      </c>
      <c r="H25" s="32">
        <f t="shared" si="3"/>
        <v>0</v>
      </c>
      <c r="I25" s="134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54</v>
      </c>
      <c r="C26" s="150"/>
      <c r="D26" s="12">
        <f t="shared" si="0"/>
        <v>0</v>
      </c>
      <c r="E26" s="32" t="e">
        <f t="shared" si="1"/>
        <v>#DIV/0!</v>
      </c>
      <c r="F26" s="135">
        <v>23</v>
      </c>
      <c r="G26" s="12">
        <f t="shared" si="2"/>
        <v>0.1072811231867158</v>
      </c>
      <c r="H26" s="32">
        <f t="shared" si="3"/>
        <v>0.6424581005586593</v>
      </c>
      <c r="I26" s="134">
        <f t="shared" si="4"/>
        <v>23</v>
      </c>
      <c r="J26" s="12">
        <f t="shared" si="5"/>
        <v>0.09158748994528643</v>
      </c>
      <c r="K26" s="13">
        <f t="shared" si="6"/>
        <v>0.6424581005586593</v>
      </c>
    </row>
    <row r="27" spans="1:11" s="6" customFormat="1" ht="14.25" customHeight="1" thickBot="1">
      <c r="A27" s="98" t="s">
        <v>18</v>
      </c>
      <c r="B27" s="92" t="s">
        <v>55</v>
      </c>
      <c r="C27" s="151"/>
      <c r="D27" s="94">
        <f t="shared" si="0"/>
        <v>0</v>
      </c>
      <c r="E27" s="95" t="e">
        <f t="shared" si="1"/>
        <v>#DIV/0!</v>
      </c>
      <c r="F27" s="137">
        <v>10</v>
      </c>
      <c r="G27" s="94">
        <f t="shared" si="2"/>
        <v>0.04664396660291991</v>
      </c>
      <c r="H27" s="95">
        <f t="shared" si="3"/>
        <v>0.27932960893854747</v>
      </c>
      <c r="I27" s="148">
        <f t="shared" si="4"/>
        <v>10</v>
      </c>
      <c r="J27" s="94">
        <f t="shared" si="5"/>
        <v>0.03982064780229845</v>
      </c>
      <c r="K27" s="97">
        <f t="shared" si="6"/>
        <v>0.27932960893854747</v>
      </c>
    </row>
    <row r="28" spans="1:11" s="1" customFormat="1" ht="15" customHeight="1">
      <c r="A28" s="4"/>
      <c r="B28" s="40" t="s">
        <v>56</v>
      </c>
      <c r="C28" s="149"/>
      <c r="D28" s="18">
        <f t="shared" si="0"/>
        <v>0</v>
      </c>
      <c r="E28" s="31" t="e">
        <f t="shared" si="1"/>
        <v>#DIV/0!</v>
      </c>
      <c r="F28" s="140"/>
      <c r="G28" s="18">
        <f t="shared" si="2"/>
        <v>0</v>
      </c>
      <c r="H28" s="31">
        <f t="shared" si="3"/>
        <v>0</v>
      </c>
      <c r="I28" s="140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57</v>
      </c>
      <c r="C29" s="150"/>
      <c r="D29" s="12">
        <f t="shared" si="0"/>
        <v>0</v>
      </c>
      <c r="E29" s="32" t="e">
        <f t="shared" si="1"/>
        <v>#DIV/0!</v>
      </c>
      <c r="F29" s="134"/>
      <c r="G29" s="12">
        <f t="shared" si="2"/>
        <v>0</v>
      </c>
      <c r="H29" s="32">
        <f t="shared" si="3"/>
        <v>0</v>
      </c>
      <c r="I29" s="134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58</v>
      </c>
      <c r="C30" s="150"/>
      <c r="D30" s="12">
        <f t="shared" si="0"/>
        <v>0</v>
      </c>
      <c r="E30" s="32" t="e">
        <f t="shared" si="1"/>
        <v>#DIV/0!</v>
      </c>
      <c r="F30" s="141"/>
      <c r="G30" s="12">
        <f t="shared" si="2"/>
        <v>0</v>
      </c>
      <c r="H30" s="32">
        <f t="shared" si="3"/>
        <v>0</v>
      </c>
      <c r="I30" s="134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59</v>
      </c>
      <c r="C31" s="150"/>
      <c r="D31" s="12">
        <f t="shared" si="0"/>
        <v>0</v>
      </c>
      <c r="E31" s="32" t="e">
        <f t="shared" si="1"/>
        <v>#DIV/0!</v>
      </c>
      <c r="F31" s="138"/>
      <c r="G31" s="12">
        <f t="shared" si="2"/>
        <v>0</v>
      </c>
      <c r="H31" s="32">
        <f t="shared" si="3"/>
        <v>0</v>
      </c>
      <c r="I31" s="134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00" t="s">
        <v>77</v>
      </c>
      <c r="B32" s="92" t="s">
        <v>63</v>
      </c>
      <c r="C32" s="151"/>
      <c r="D32" s="94">
        <f t="shared" si="0"/>
        <v>0</v>
      </c>
      <c r="E32" s="95" t="e">
        <f t="shared" si="1"/>
        <v>#DIV/0!</v>
      </c>
      <c r="F32" s="137">
        <v>6</v>
      </c>
      <c r="G32" s="94">
        <f t="shared" si="2"/>
        <v>0.027986379961751948</v>
      </c>
      <c r="H32" s="95">
        <f t="shared" si="3"/>
        <v>0.16759776536312848</v>
      </c>
      <c r="I32" s="148">
        <f t="shared" si="4"/>
        <v>6</v>
      </c>
      <c r="J32" s="94">
        <f t="shared" si="5"/>
        <v>0.02389238868137907</v>
      </c>
      <c r="K32" s="97">
        <f t="shared" si="6"/>
        <v>0.16759776536312848</v>
      </c>
    </row>
    <row r="33" spans="1:11" s="1" customFormat="1" ht="26.25" thickBot="1">
      <c r="A33" s="100" t="s">
        <v>78</v>
      </c>
      <c r="B33" s="92" t="s">
        <v>64</v>
      </c>
      <c r="C33" s="151"/>
      <c r="D33" s="94">
        <f t="shared" si="0"/>
        <v>0</v>
      </c>
      <c r="E33" s="95" t="e">
        <f t="shared" si="1"/>
        <v>#DIV/0!</v>
      </c>
      <c r="F33" s="137">
        <v>1</v>
      </c>
      <c r="G33" s="94">
        <f t="shared" si="2"/>
        <v>0.0046643966602919916</v>
      </c>
      <c r="H33" s="95">
        <f t="shared" si="3"/>
        <v>0.027932960893854747</v>
      </c>
      <c r="I33" s="148">
        <f t="shared" si="4"/>
        <v>1</v>
      </c>
      <c r="J33" s="94">
        <f t="shared" si="5"/>
        <v>0.003982064780229845</v>
      </c>
      <c r="K33" s="97">
        <f t="shared" si="6"/>
        <v>0.027932960893854747</v>
      </c>
    </row>
    <row r="34" spans="1:11" s="6" customFormat="1" ht="21" customHeight="1" thickBot="1">
      <c r="A34" s="98" t="s">
        <v>19</v>
      </c>
      <c r="B34" s="92" t="s">
        <v>60</v>
      </c>
      <c r="C34" s="151"/>
      <c r="D34" s="94">
        <f t="shared" si="0"/>
        <v>0</v>
      </c>
      <c r="E34" s="95" t="e">
        <f t="shared" si="1"/>
        <v>#DIV/0!</v>
      </c>
      <c r="F34" s="137">
        <v>396</v>
      </c>
      <c r="G34" s="94">
        <f t="shared" si="2"/>
        <v>1.8471010774756285</v>
      </c>
      <c r="H34" s="95">
        <f t="shared" si="3"/>
        <v>11.061452513966481</v>
      </c>
      <c r="I34" s="148">
        <f t="shared" si="4"/>
        <v>396</v>
      </c>
      <c r="J34" s="94">
        <f t="shared" si="5"/>
        <v>1.5768976529710186</v>
      </c>
      <c r="K34" s="97">
        <f t="shared" si="6"/>
        <v>11.061452513966481</v>
      </c>
    </row>
    <row r="35" spans="1:11" s="1" customFormat="1" ht="12.75">
      <c r="A35" s="4"/>
      <c r="B35" s="40" t="s">
        <v>61</v>
      </c>
      <c r="C35" s="149"/>
      <c r="D35" s="25">
        <f t="shared" si="0"/>
        <v>0</v>
      </c>
      <c r="E35" s="36" t="e">
        <f t="shared" si="1"/>
        <v>#DIV/0!</v>
      </c>
      <c r="F35" s="140">
        <v>8</v>
      </c>
      <c r="G35" s="25">
        <f t="shared" si="2"/>
        <v>0.03731517328233593</v>
      </c>
      <c r="H35" s="36">
        <f t="shared" si="3"/>
        <v>0.22346368715083798</v>
      </c>
      <c r="I35" s="140">
        <f t="shared" si="4"/>
        <v>8</v>
      </c>
      <c r="J35" s="25">
        <f t="shared" si="5"/>
        <v>0.03185651824183876</v>
      </c>
      <c r="K35" s="26">
        <f t="shared" si="6"/>
        <v>0.22346368715083798</v>
      </c>
    </row>
    <row r="36" spans="1:11" s="1" customFormat="1" ht="13.5" customHeight="1">
      <c r="A36" s="4"/>
      <c r="B36" s="43" t="s">
        <v>31</v>
      </c>
      <c r="C36" s="150"/>
      <c r="D36" s="27">
        <f t="shared" si="0"/>
        <v>0</v>
      </c>
      <c r="E36" s="37" t="e">
        <f t="shared" si="1"/>
        <v>#DIV/0!</v>
      </c>
      <c r="F36" s="134"/>
      <c r="G36" s="27">
        <f t="shared" si="2"/>
        <v>0</v>
      </c>
      <c r="H36" s="37">
        <f t="shared" si="3"/>
        <v>0</v>
      </c>
      <c r="I36" s="134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81</v>
      </c>
      <c r="C37" s="150"/>
      <c r="D37" s="27">
        <f aca="true" t="shared" si="7" ref="D37:D58">C37*1000/$D$2</f>
        <v>0</v>
      </c>
      <c r="E37" s="37" t="e">
        <f aca="true" t="shared" si="8" ref="E37:E57">C37*100/C$58</f>
        <v>#DIV/0!</v>
      </c>
      <c r="F37" s="142">
        <v>3</v>
      </c>
      <c r="G37" s="27">
        <f aca="true" t="shared" si="9" ref="G37:G58">F37*1000/$G$2</f>
        <v>0.013993189980875974</v>
      </c>
      <c r="H37" s="37">
        <f aca="true" t="shared" si="10" ref="H37:H57">F37*100/F$58</f>
        <v>0.08379888268156424</v>
      </c>
      <c r="I37" s="134">
        <f aca="true" t="shared" si="11" ref="I37:I57">SUM(C37,F37)</f>
        <v>3</v>
      </c>
      <c r="J37" s="27">
        <f aca="true" t="shared" si="12" ref="J37:J58">I37*1000/$J$2</f>
        <v>0.011946194340689534</v>
      </c>
      <c r="K37" s="28">
        <f aca="true" t="shared" si="13" ref="K37:K57">I37*100/I$58</f>
        <v>0.08379888268156424</v>
      </c>
    </row>
    <row r="38" spans="1:11" s="6" customFormat="1" ht="21" customHeight="1" thickBot="1">
      <c r="A38" s="98" t="s">
        <v>20</v>
      </c>
      <c r="B38" s="92" t="s">
        <v>32</v>
      </c>
      <c r="C38" s="151"/>
      <c r="D38" s="94">
        <f t="shared" si="7"/>
        <v>0</v>
      </c>
      <c r="E38" s="95" t="e">
        <f t="shared" si="8"/>
        <v>#DIV/0!</v>
      </c>
      <c r="F38" s="137"/>
      <c r="G38" s="94">
        <f t="shared" si="9"/>
        <v>0</v>
      </c>
      <c r="H38" s="95">
        <f t="shared" si="10"/>
        <v>0</v>
      </c>
      <c r="I38" s="148">
        <f t="shared" si="11"/>
        <v>0</v>
      </c>
      <c r="J38" s="94">
        <f t="shared" si="12"/>
        <v>0</v>
      </c>
      <c r="K38" s="115">
        <f t="shared" si="13"/>
        <v>0</v>
      </c>
    </row>
    <row r="39" spans="1:11" s="1" customFormat="1" ht="12.75">
      <c r="A39" s="4"/>
      <c r="B39" s="40" t="s">
        <v>62</v>
      </c>
      <c r="C39" s="149"/>
      <c r="D39" s="18">
        <f t="shared" si="7"/>
        <v>0</v>
      </c>
      <c r="E39" s="31" t="e">
        <f t="shared" si="8"/>
        <v>#DIV/0!</v>
      </c>
      <c r="F39" s="140"/>
      <c r="G39" s="18">
        <f t="shared" si="9"/>
        <v>0</v>
      </c>
      <c r="H39" s="31">
        <f t="shared" si="10"/>
        <v>0</v>
      </c>
      <c r="I39" s="140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50"/>
      <c r="D40" s="12">
        <f t="shared" si="7"/>
        <v>0</v>
      </c>
      <c r="E40" s="32" t="e">
        <f t="shared" si="8"/>
        <v>#DIV/0!</v>
      </c>
      <c r="F40" s="134"/>
      <c r="G40" s="12">
        <f t="shared" si="9"/>
        <v>0</v>
      </c>
      <c r="H40" s="32">
        <f t="shared" si="10"/>
        <v>0</v>
      </c>
      <c r="I40" s="134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50"/>
      <c r="D41" s="12">
        <f t="shared" si="7"/>
        <v>0</v>
      </c>
      <c r="E41" s="32" t="e">
        <f t="shared" si="8"/>
        <v>#DIV/0!</v>
      </c>
      <c r="F41" s="134"/>
      <c r="G41" s="12">
        <f t="shared" si="9"/>
        <v>0</v>
      </c>
      <c r="H41" s="32">
        <f t="shared" si="10"/>
        <v>0</v>
      </c>
      <c r="I41" s="134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50"/>
      <c r="D42" s="12">
        <f t="shared" si="7"/>
        <v>0</v>
      </c>
      <c r="E42" s="32" t="e">
        <f t="shared" si="8"/>
        <v>#DIV/0!</v>
      </c>
      <c r="F42" s="135"/>
      <c r="G42" s="12">
        <f t="shared" si="9"/>
        <v>0</v>
      </c>
      <c r="H42" s="32">
        <f t="shared" si="10"/>
        <v>0</v>
      </c>
      <c r="I42" s="134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66</v>
      </c>
      <c r="C43" s="151"/>
      <c r="D43" s="94">
        <f t="shared" si="7"/>
        <v>0</v>
      </c>
      <c r="E43" s="95" t="e">
        <f t="shared" si="8"/>
        <v>#DIV/0!</v>
      </c>
      <c r="F43" s="137"/>
      <c r="G43" s="94">
        <f t="shared" si="9"/>
        <v>0</v>
      </c>
      <c r="H43" s="95">
        <f t="shared" si="10"/>
        <v>0</v>
      </c>
      <c r="I43" s="148">
        <f t="shared" si="11"/>
        <v>0</v>
      </c>
      <c r="J43" s="94">
        <f t="shared" si="12"/>
        <v>0</v>
      </c>
      <c r="K43" s="115">
        <f t="shared" si="13"/>
        <v>0</v>
      </c>
    </row>
    <row r="44" spans="1:11" s="1" customFormat="1" ht="33.75" customHeight="1">
      <c r="A44" s="9"/>
      <c r="B44" s="44" t="s">
        <v>85</v>
      </c>
      <c r="C44" s="149"/>
      <c r="D44" s="18">
        <f t="shared" si="7"/>
        <v>0</v>
      </c>
      <c r="E44" s="31" t="e">
        <f t="shared" si="8"/>
        <v>#DIV/0!</v>
      </c>
      <c r="F44" s="145"/>
      <c r="G44" s="18">
        <f t="shared" si="9"/>
        <v>0</v>
      </c>
      <c r="H44" s="31">
        <f t="shared" si="10"/>
        <v>0</v>
      </c>
      <c r="I44" s="140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3" t="s">
        <v>82</v>
      </c>
      <c r="C45" s="150"/>
      <c r="D45" s="12">
        <f t="shared" si="7"/>
        <v>0</v>
      </c>
      <c r="E45" s="32" t="e">
        <f t="shared" si="8"/>
        <v>#DIV/0!</v>
      </c>
      <c r="F45" s="143"/>
      <c r="G45" s="12">
        <f t="shared" si="9"/>
        <v>0</v>
      </c>
      <c r="H45" s="32">
        <f t="shared" si="10"/>
        <v>0</v>
      </c>
      <c r="I45" s="134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00" t="s">
        <v>79</v>
      </c>
      <c r="B46" s="92" t="s">
        <v>65</v>
      </c>
      <c r="C46" s="151"/>
      <c r="D46" s="94">
        <f t="shared" si="7"/>
        <v>0</v>
      </c>
      <c r="E46" s="95" t="e">
        <f t="shared" si="8"/>
        <v>#DIV/0!</v>
      </c>
      <c r="F46" s="137"/>
      <c r="G46" s="94">
        <f t="shared" si="9"/>
        <v>0</v>
      </c>
      <c r="H46" s="95">
        <f t="shared" si="10"/>
        <v>0</v>
      </c>
      <c r="I46" s="148">
        <f t="shared" si="11"/>
        <v>0</v>
      </c>
      <c r="J46" s="94">
        <f t="shared" si="12"/>
        <v>0</v>
      </c>
      <c r="K46" s="97">
        <f t="shared" si="13"/>
        <v>0</v>
      </c>
    </row>
    <row r="47" spans="1:11" s="6" customFormat="1" ht="21" customHeight="1" thickBot="1">
      <c r="A47" s="100" t="s">
        <v>29</v>
      </c>
      <c r="B47" s="92" t="s">
        <v>67</v>
      </c>
      <c r="C47" s="151"/>
      <c r="D47" s="94">
        <f t="shared" si="7"/>
        <v>0</v>
      </c>
      <c r="E47" s="95" t="e">
        <f t="shared" si="8"/>
        <v>#DIV/0!</v>
      </c>
      <c r="F47" s="137">
        <v>1</v>
      </c>
      <c r="G47" s="94">
        <f t="shared" si="9"/>
        <v>0.0046643966602919916</v>
      </c>
      <c r="H47" s="95">
        <f t="shared" si="10"/>
        <v>0.027932960893854747</v>
      </c>
      <c r="I47" s="148">
        <f t="shared" si="11"/>
        <v>1</v>
      </c>
      <c r="J47" s="94">
        <f t="shared" si="12"/>
        <v>0.003982064780229845</v>
      </c>
      <c r="K47" s="97">
        <f t="shared" si="13"/>
        <v>0.027932960893854747</v>
      </c>
    </row>
    <row r="48" spans="1:11" s="6" customFormat="1" ht="19.5" customHeight="1" thickBot="1">
      <c r="A48" s="98" t="s">
        <v>30</v>
      </c>
      <c r="B48" s="92" t="s">
        <v>68</v>
      </c>
      <c r="C48" s="151"/>
      <c r="D48" s="94">
        <f t="shared" si="7"/>
        <v>0</v>
      </c>
      <c r="E48" s="95" t="e">
        <f t="shared" si="8"/>
        <v>#DIV/0!</v>
      </c>
      <c r="F48" s="137">
        <v>12</v>
      </c>
      <c r="G48" s="94">
        <f t="shared" si="9"/>
        <v>0.055972759923503895</v>
      </c>
      <c r="H48" s="95">
        <f t="shared" si="10"/>
        <v>0.33519553072625696</v>
      </c>
      <c r="I48" s="148">
        <f t="shared" si="11"/>
        <v>12</v>
      </c>
      <c r="J48" s="94">
        <f t="shared" si="12"/>
        <v>0.04778477736275814</v>
      </c>
      <c r="K48" s="97">
        <f t="shared" si="13"/>
        <v>0.33519553072625696</v>
      </c>
    </row>
    <row r="49" spans="1:11" s="1" customFormat="1" ht="17.25" customHeight="1">
      <c r="A49" s="4"/>
      <c r="B49" s="40" t="s">
        <v>69</v>
      </c>
      <c r="C49" s="149"/>
      <c r="D49" s="18">
        <f t="shared" si="7"/>
        <v>0</v>
      </c>
      <c r="E49" s="31" t="e">
        <f t="shared" si="8"/>
        <v>#DIV/0!</v>
      </c>
      <c r="F49" s="140"/>
      <c r="G49" s="18">
        <f t="shared" si="9"/>
        <v>0</v>
      </c>
      <c r="H49" s="31">
        <f t="shared" si="10"/>
        <v>0</v>
      </c>
      <c r="I49" s="140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73</v>
      </c>
      <c r="C50" s="150"/>
      <c r="D50" s="12">
        <f t="shared" si="7"/>
        <v>0</v>
      </c>
      <c r="E50" s="32" t="e">
        <f t="shared" si="8"/>
        <v>#DIV/0!</v>
      </c>
      <c r="F50" s="134"/>
      <c r="G50" s="12">
        <f t="shared" si="9"/>
        <v>0</v>
      </c>
      <c r="H50" s="32">
        <f t="shared" si="10"/>
        <v>0</v>
      </c>
      <c r="I50" s="134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70</v>
      </c>
      <c r="C51" s="150"/>
      <c r="D51" s="12">
        <f t="shared" si="7"/>
        <v>0</v>
      </c>
      <c r="E51" s="32" t="e">
        <f t="shared" si="8"/>
        <v>#DIV/0!</v>
      </c>
      <c r="F51" s="134">
        <v>9</v>
      </c>
      <c r="G51" s="12">
        <f t="shared" si="9"/>
        <v>0.04197956994262792</v>
      </c>
      <c r="H51" s="32">
        <f t="shared" si="10"/>
        <v>0.25139664804469275</v>
      </c>
      <c r="I51" s="134">
        <f t="shared" si="11"/>
        <v>9</v>
      </c>
      <c r="J51" s="12">
        <f t="shared" si="12"/>
        <v>0.035838583022068604</v>
      </c>
      <c r="K51" s="13">
        <f t="shared" si="13"/>
        <v>0.25139664804469275</v>
      </c>
    </row>
    <row r="52" spans="1:11" s="1" customFormat="1" ht="12.75">
      <c r="A52" s="4"/>
      <c r="B52" s="38" t="s">
        <v>74</v>
      </c>
      <c r="C52" s="150"/>
      <c r="D52" s="12">
        <f t="shared" si="7"/>
        <v>0</v>
      </c>
      <c r="E52" s="32" t="e">
        <f t="shared" si="8"/>
        <v>#DIV/0!</v>
      </c>
      <c r="F52" s="134"/>
      <c r="G52" s="12">
        <f t="shared" si="9"/>
        <v>0</v>
      </c>
      <c r="H52" s="32">
        <f t="shared" si="10"/>
        <v>0</v>
      </c>
      <c r="I52" s="134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71</v>
      </c>
      <c r="C53" s="150"/>
      <c r="D53" s="12">
        <f t="shared" si="7"/>
        <v>0</v>
      </c>
      <c r="E53" s="32" t="e">
        <f t="shared" si="8"/>
        <v>#DIV/0!</v>
      </c>
      <c r="F53" s="134"/>
      <c r="G53" s="12">
        <f t="shared" si="9"/>
        <v>0</v>
      </c>
      <c r="H53" s="32">
        <f t="shared" si="10"/>
        <v>0</v>
      </c>
      <c r="I53" s="134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75</v>
      </c>
      <c r="C54" s="150"/>
      <c r="D54" s="12">
        <f t="shared" si="7"/>
        <v>0</v>
      </c>
      <c r="E54" s="32" t="e">
        <f t="shared" si="8"/>
        <v>#DIV/0!</v>
      </c>
      <c r="F54" s="134"/>
      <c r="G54" s="12">
        <f t="shared" si="9"/>
        <v>0</v>
      </c>
      <c r="H54" s="32">
        <f t="shared" si="10"/>
        <v>0</v>
      </c>
      <c r="I54" s="134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72</v>
      </c>
      <c r="C55" s="150"/>
      <c r="D55" s="12">
        <f t="shared" si="7"/>
        <v>0</v>
      </c>
      <c r="E55" s="32" t="e">
        <f t="shared" si="8"/>
        <v>#DIV/0!</v>
      </c>
      <c r="F55" s="134"/>
      <c r="G55" s="12">
        <f t="shared" si="9"/>
        <v>0</v>
      </c>
      <c r="H55" s="32">
        <f t="shared" si="10"/>
        <v>0</v>
      </c>
      <c r="I55" s="134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76</v>
      </c>
      <c r="C56" s="150"/>
      <c r="D56" s="12">
        <f t="shared" si="7"/>
        <v>0</v>
      </c>
      <c r="E56" s="32" t="e">
        <f t="shared" si="8"/>
        <v>#DIV/0!</v>
      </c>
      <c r="F56" s="134"/>
      <c r="G56" s="12">
        <f t="shared" si="9"/>
        <v>0</v>
      </c>
      <c r="H56" s="32">
        <f t="shared" si="10"/>
        <v>0</v>
      </c>
      <c r="I56" s="134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5"/>
      <c r="D57" s="12">
        <f t="shared" si="7"/>
        <v>0</v>
      </c>
      <c r="E57" s="32" t="e">
        <f t="shared" si="8"/>
        <v>#DIV/0!</v>
      </c>
      <c r="F57" s="141"/>
      <c r="G57" s="12">
        <f t="shared" si="9"/>
        <v>0</v>
      </c>
      <c r="H57" s="32">
        <f t="shared" si="10"/>
        <v>0</v>
      </c>
      <c r="I57" s="134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51">
        <f>C48+C47+C46+C43+C38+C34+C33+C32+C27+C22+C18+C17+C16+C14+C13+C11+C10+C8+C5</f>
        <v>0</v>
      </c>
      <c r="D58" s="221">
        <f t="shared" si="7"/>
        <v>0</v>
      </c>
      <c r="E58" s="33"/>
      <c r="F58" s="148">
        <f>F48+F47+F46+F43+F38+F34+F33+F32+F27+F22+F18+F17+F16+F14+F13+F11+F10+F8+F5</f>
        <v>3580</v>
      </c>
      <c r="G58" s="222">
        <f t="shared" si="9"/>
        <v>16.698540043845327</v>
      </c>
      <c r="H58" s="33"/>
      <c r="I58" s="148">
        <f>I48+I47+I46+I43+I38+I34+I33+I32+I27+I22+I18+I17+I16+I14+I13+I11+I10+I8+I5</f>
        <v>3580</v>
      </c>
      <c r="J58" s="222">
        <f t="shared" si="12"/>
        <v>14.255791913222843</v>
      </c>
      <c r="K58" s="11"/>
    </row>
    <row r="59" spans="1:11" s="6" customFormat="1" ht="22.5" customHeight="1">
      <c r="A59" s="15"/>
      <c r="B59" s="223"/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showZeros="0" tabSelected="1" zoomScale="75" zoomScaleNormal="75" workbookViewId="0" topLeftCell="A1">
      <pane ySplit="4" topLeftCell="BM41" activePane="bottomLeft" state="frozen"/>
      <selection pane="topLeft" activeCell="C7" sqref="C7"/>
      <selection pane="bottomLeft" activeCell="H2" sqref="H2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25" t="s">
        <v>92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2:11" s="6" customFormat="1" ht="24" customHeight="1" thickBot="1">
      <c r="B2" s="214"/>
      <c r="C2" s="214"/>
      <c r="D2" s="215">
        <v>36736</v>
      </c>
      <c r="E2" s="214"/>
      <c r="F2" s="214"/>
      <c r="G2" s="216">
        <v>214390</v>
      </c>
      <c r="H2" s="214"/>
      <c r="I2" s="214"/>
      <c r="J2" s="215">
        <f>SUM(D2:G2)</f>
        <v>251126</v>
      </c>
      <c r="K2" s="214"/>
    </row>
    <row r="3" spans="1:11" ht="14.25" customHeight="1">
      <c r="A3" s="53" t="s">
        <v>0</v>
      </c>
      <c r="B3" s="239" t="s">
        <v>5</v>
      </c>
      <c r="C3" s="179" t="s">
        <v>1</v>
      </c>
      <c r="D3" s="180"/>
      <c r="E3" s="180"/>
      <c r="F3" s="179" t="s">
        <v>2</v>
      </c>
      <c r="G3" s="180"/>
      <c r="H3" s="180"/>
      <c r="I3" s="179" t="s">
        <v>3</v>
      </c>
      <c r="J3" s="180"/>
      <c r="K3" s="181"/>
    </row>
    <row r="4" spans="1:11" ht="34.5" customHeight="1" thickBot="1">
      <c r="A4" s="54" t="s">
        <v>4</v>
      </c>
      <c r="B4" s="240"/>
      <c r="C4" s="182" t="s">
        <v>6</v>
      </c>
      <c r="D4" s="183" t="s">
        <v>7</v>
      </c>
      <c r="E4" s="184" t="s">
        <v>8</v>
      </c>
      <c r="F4" s="182" t="s">
        <v>6</v>
      </c>
      <c r="G4" s="183" t="s">
        <v>7</v>
      </c>
      <c r="H4" s="184" t="s">
        <v>8</v>
      </c>
      <c r="I4" s="182" t="s">
        <v>6</v>
      </c>
      <c r="J4" s="183" t="s">
        <v>7</v>
      </c>
      <c r="K4" s="185" t="s">
        <v>8</v>
      </c>
    </row>
    <row r="5" spans="1:11" s="6" customFormat="1" ht="18" customHeight="1" thickBot="1">
      <c r="A5" s="116" t="s">
        <v>9</v>
      </c>
      <c r="B5" s="101" t="s">
        <v>26</v>
      </c>
      <c r="C5" s="137">
        <f>SUM(Област2014:КОЦ!C5)</f>
        <v>602</v>
      </c>
      <c r="D5" s="109">
        <f aca="true" t="shared" si="0" ref="D5:D36">C5*1000/$D$2</f>
        <v>16.38719512195122</v>
      </c>
      <c r="E5" s="110">
        <f aca="true" t="shared" si="1" ref="E5:E36">C5*100/C$58</f>
        <v>9.878569084345258</v>
      </c>
      <c r="F5" s="137">
        <f>SUM(Област2014:КОЦ!F5)</f>
        <v>537</v>
      </c>
      <c r="G5" s="109">
        <f aca="true" t="shared" si="2" ref="G5:G36">F5*1000/$G$2</f>
        <v>2.5047810065767995</v>
      </c>
      <c r="H5" s="110">
        <f aca="true" t="shared" si="3" ref="H5:H36">F5*100/F$58</f>
        <v>1.384020618556701</v>
      </c>
      <c r="I5" s="137">
        <f aca="true" t="shared" si="4" ref="I5:I36">SUM(C5,F5)</f>
        <v>1139</v>
      </c>
      <c r="J5" s="109">
        <f aca="true" t="shared" si="5" ref="J5:J36">I5*1000/$J$2</f>
        <v>4.535571784681793</v>
      </c>
      <c r="K5" s="186">
        <f aca="true" t="shared" si="6" ref="K5:K36">I5*100/I$58</f>
        <v>2.5370873613400455</v>
      </c>
    </row>
    <row r="6" spans="1:11" s="7" customFormat="1" ht="17.25" customHeight="1">
      <c r="A6" s="4"/>
      <c r="B6" s="40" t="s">
        <v>36</v>
      </c>
      <c r="C6" s="171">
        <f>SUM(Област2014:КОЦ!C6)</f>
        <v>534</v>
      </c>
      <c r="D6" s="55">
        <f t="shared" si="0"/>
        <v>14.536149825783973</v>
      </c>
      <c r="E6" s="36">
        <f t="shared" si="1"/>
        <v>8.762717426977355</v>
      </c>
      <c r="F6" s="171">
        <f>SUM(Област2014:КОЦ!F6)</f>
        <v>318</v>
      </c>
      <c r="G6" s="25">
        <f t="shared" si="2"/>
        <v>1.4832781379728532</v>
      </c>
      <c r="H6" s="36">
        <f t="shared" si="3"/>
        <v>0.8195876288659794</v>
      </c>
      <c r="I6" s="174">
        <f t="shared" si="4"/>
        <v>852</v>
      </c>
      <c r="J6" s="25">
        <f t="shared" si="5"/>
        <v>3.392719192755828</v>
      </c>
      <c r="K6" s="56">
        <f t="shared" si="6"/>
        <v>1.8978037154185414</v>
      </c>
    </row>
    <row r="7" spans="1:11" s="7" customFormat="1" ht="18.75" customHeight="1" thickBot="1">
      <c r="A7" s="4"/>
      <c r="B7" s="39" t="s">
        <v>37</v>
      </c>
      <c r="C7" s="176">
        <f>SUM(Област2014:КОЦ!C7)</f>
        <v>0</v>
      </c>
      <c r="D7" s="55">
        <f t="shared" si="0"/>
        <v>0</v>
      </c>
      <c r="E7" s="36">
        <f t="shared" si="1"/>
        <v>0</v>
      </c>
      <c r="F7" s="172">
        <f>SUM(Област2014:КОЦ!F7)</f>
        <v>46</v>
      </c>
      <c r="G7" s="57">
        <f t="shared" si="2"/>
        <v>0.2145622463734316</v>
      </c>
      <c r="H7" s="34">
        <f t="shared" si="3"/>
        <v>0.11855670103092783</v>
      </c>
      <c r="I7" s="177">
        <f t="shared" si="4"/>
        <v>46</v>
      </c>
      <c r="J7" s="57">
        <f t="shared" si="5"/>
        <v>0.18317497989057285</v>
      </c>
      <c r="K7" s="56">
        <f t="shared" si="6"/>
        <v>0.10246358087940483</v>
      </c>
    </row>
    <row r="8" spans="1:11" s="6" customFormat="1" ht="18" customHeight="1" thickBot="1">
      <c r="A8" s="116" t="s">
        <v>10</v>
      </c>
      <c r="B8" s="101" t="s">
        <v>38</v>
      </c>
      <c r="C8" s="137">
        <f>SUM(Област2014:КОЦ!C8)</f>
        <v>8</v>
      </c>
      <c r="D8" s="109">
        <f t="shared" si="0"/>
        <v>0.21777003484320556</v>
      </c>
      <c r="E8" s="110">
        <f t="shared" si="1"/>
        <v>0.13127666557269446</v>
      </c>
      <c r="F8" s="137">
        <f>SUM(Област2014:КОЦ!F8)</f>
        <v>3835</v>
      </c>
      <c r="G8" s="109">
        <f t="shared" si="2"/>
        <v>17.887961192219787</v>
      </c>
      <c r="H8" s="110">
        <f t="shared" si="3"/>
        <v>9.8840206185567</v>
      </c>
      <c r="I8" s="137">
        <f t="shared" si="4"/>
        <v>3843</v>
      </c>
      <c r="J8" s="109">
        <f t="shared" si="5"/>
        <v>15.303074950423294</v>
      </c>
      <c r="K8" s="186">
        <f t="shared" si="6"/>
        <v>8.560163941729407</v>
      </c>
    </row>
    <row r="9" spans="1:11" s="7" customFormat="1" ht="15" customHeight="1" thickBot="1">
      <c r="A9" s="16"/>
      <c r="B9" s="40" t="s">
        <v>39</v>
      </c>
      <c r="C9" s="173">
        <f>SUM(Област2014:КОЦ!C9)</f>
        <v>0</v>
      </c>
      <c r="D9" s="55">
        <f t="shared" si="0"/>
        <v>0</v>
      </c>
      <c r="E9" s="58">
        <f t="shared" si="1"/>
        <v>0</v>
      </c>
      <c r="F9" s="173">
        <f>SUM(Област2014:КОЦ!F9)</f>
        <v>3258</v>
      </c>
      <c r="G9" s="55">
        <f t="shared" si="2"/>
        <v>15.196604319231307</v>
      </c>
      <c r="H9" s="59">
        <f t="shared" si="3"/>
        <v>8.396907216494846</v>
      </c>
      <c r="I9" s="174">
        <f t="shared" si="4"/>
        <v>3258</v>
      </c>
      <c r="J9" s="55">
        <f t="shared" si="5"/>
        <v>12.973567053988834</v>
      </c>
      <c r="K9" s="60">
        <f t="shared" si="6"/>
        <v>7.257094489241324</v>
      </c>
    </row>
    <row r="10" spans="1:11" s="6" customFormat="1" ht="20.25" customHeight="1" thickBot="1">
      <c r="A10" s="91" t="s">
        <v>11</v>
      </c>
      <c r="B10" s="92" t="s">
        <v>40</v>
      </c>
      <c r="C10" s="137">
        <f>SUM(Област2014:КОЦ!C10)</f>
        <v>15</v>
      </c>
      <c r="D10" s="109">
        <f t="shared" si="0"/>
        <v>0.40831881533101044</v>
      </c>
      <c r="E10" s="110">
        <f t="shared" si="1"/>
        <v>0.2461437479488021</v>
      </c>
      <c r="F10" s="137">
        <f>SUM(Област2014:КОЦ!F10)</f>
        <v>140</v>
      </c>
      <c r="G10" s="109">
        <f t="shared" si="2"/>
        <v>0.6530155324408787</v>
      </c>
      <c r="H10" s="110">
        <f t="shared" si="3"/>
        <v>0.36082474226804123</v>
      </c>
      <c r="I10" s="137">
        <f t="shared" si="4"/>
        <v>155</v>
      </c>
      <c r="J10" s="109">
        <f t="shared" si="5"/>
        <v>0.617220040935626</v>
      </c>
      <c r="K10" s="186">
        <f t="shared" si="6"/>
        <v>0.3452577181806032</v>
      </c>
    </row>
    <row r="11" spans="1:11" s="7" customFormat="1" ht="27.75" customHeight="1" thickBot="1">
      <c r="A11" s="98" t="s">
        <v>12</v>
      </c>
      <c r="B11" s="144" t="s">
        <v>41</v>
      </c>
      <c r="C11" s="137">
        <f>SUM(Област2014:КОЦ!C11)</f>
        <v>11</v>
      </c>
      <c r="D11" s="109">
        <f t="shared" si="0"/>
        <v>0.29943379790940766</v>
      </c>
      <c r="E11" s="195">
        <f t="shared" si="1"/>
        <v>0.18050541516245489</v>
      </c>
      <c r="F11" s="137">
        <f>SUM(Област2014:КОЦ!F11)</f>
        <v>1323</v>
      </c>
      <c r="G11" s="194">
        <f t="shared" si="2"/>
        <v>6.170996781566305</v>
      </c>
      <c r="H11" s="110">
        <f t="shared" si="3"/>
        <v>3.4097938144329896</v>
      </c>
      <c r="I11" s="188">
        <f t="shared" si="4"/>
        <v>1334</v>
      </c>
      <c r="J11" s="194">
        <f t="shared" si="5"/>
        <v>5.312074416826613</v>
      </c>
      <c r="K11" s="196">
        <f t="shared" si="6"/>
        <v>2.9714438455027397</v>
      </c>
    </row>
    <row r="12" spans="1:11" s="6" customFormat="1" ht="14.25" customHeight="1" thickBot="1">
      <c r="A12" s="17"/>
      <c r="B12" s="41" t="s">
        <v>80</v>
      </c>
      <c r="C12" s="173">
        <f>SUM(Област2014:КОЦ!C12)</f>
        <v>9</v>
      </c>
      <c r="D12" s="61">
        <f t="shared" si="0"/>
        <v>0.24499128919860627</v>
      </c>
      <c r="E12" s="62">
        <f t="shared" si="1"/>
        <v>0.14768624876928127</v>
      </c>
      <c r="F12" s="173">
        <f>SUM(Област2014:КОЦ!F12)</f>
        <v>1283</v>
      </c>
      <c r="G12" s="61">
        <f t="shared" si="2"/>
        <v>5.984420915154625</v>
      </c>
      <c r="H12" s="34">
        <f t="shared" si="3"/>
        <v>3.306701030927835</v>
      </c>
      <c r="I12" s="172">
        <f t="shared" si="4"/>
        <v>1292</v>
      </c>
      <c r="J12" s="61">
        <f t="shared" si="5"/>
        <v>5.14482769605696</v>
      </c>
      <c r="K12" s="63">
        <f t="shared" si="6"/>
        <v>2.877890141221544</v>
      </c>
    </row>
    <row r="13" spans="1:11" s="6" customFormat="1" ht="14.25" customHeight="1" thickBot="1">
      <c r="A13" s="100" t="s">
        <v>13</v>
      </c>
      <c r="B13" s="101" t="s">
        <v>42</v>
      </c>
      <c r="C13" s="217">
        <f>SUM(Област2014:КОЦ!C13)</f>
        <v>3</v>
      </c>
      <c r="D13" s="109">
        <f t="shared" si="0"/>
        <v>0.08166376306620209</v>
      </c>
      <c r="E13" s="110">
        <f t="shared" si="1"/>
        <v>0.04922874958976042</v>
      </c>
      <c r="F13" s="137">
        <f>SUM(Област2014:КОЦ!F13)</f>
        <v>2838</v>
      </c>
      <c r="G13" s="109">
        <f t="shared" si="2"/>
        <v>13.23755772190867</v>
      </c>
      <c r="H13" s="110">
        <f t="shared" si="3"/>
        <v>7.314432989690721</v>
      </c>
      <c r="I13" s="137">
        <f t="shared" si="4"/>
        <v>2841</v>
      </c>
      <c r="J13" s="109">
        <f t="shared" si="5"/>
        <v>11.313046040632988</v>
      </c>
      <c r="K13" s="186">
        <f t="shared" si="6"/>
        <v>6.328239853878023</v>
      </c>
    </row>
    <row r="14" spans="1:11" s="8" customFormat="1" ht="16.5" customHeight="1" thickBot="1">
      <c r="A14" s="100" t="s">
        <v>14</v>
      </c>
      <c r="B14" s="92" t="s">
        <v>43</v>
      </c>
      <c r="C14" s="137">
        <f>SUM(Област2014:КОЦ!C14)</f>
        <v>7</v>
      </c>
      <c r="D14" s="194">
        <f t="shared" si="0"/>
        <v>0.19054878048780488</v>
      </c>
      <c r="E14" s="195">
        <f t="shared" si="1"/>
        <v>0.11486708237610764</v>
      </c>
      <c r="F14" s="137">
        <f>SUM(Област2014:КОЦ!F14)</f>
        <v>1372</v>
      </c>
      <c r="G14" s="194">
        <f t="shared" si="2"/>
        <v>6.399552217920612</v>
      </c>
      <c r="H14" s="110">
        <f t="shared" si="3"/>
        <v>3.536082474226804</v>
      </c>
      <c r="I14" s="188">
        <f t="shared" si="4"/>
        <v>1379</v>
      </c>
      <c r="J14" s="194">
        <f t="shared" si="5"/>
        <v>5.491267331936956</v>
      </c>
      <c r="K14" s="196">
        <f t="shared" si="6"/>
        <v>3.0716799572325924</v>
      </c>
    </row>
    <row r="15" spans="1:11" s="7" customFormat="1" ht="14.25" customHeight="1" thickBot="1">
      <c r="A15" s="24"/>
      <c r="B15" s="47" t="s">
        <v>44</v>
      </c>
      <c r="C15" s="173">
        <f>SUM(Област2014:КОЦ!C15)</f>
        <v>0</v>
      </c>
      <c r="D15" s="61">
        <f t="shared" si="0"/>
        <v>0</v>
      </c>
      <c r="E15" s="62">
        <f t="shared" si="1"/>
        <v>0</v>
      </c>
      <c r="F15" s="173">
        <f>SUM(Област2014:КОЦ!F15)</f>
        <v>42</v>
      </c>
      <c r="G15" s="61">
        <f t="shared" si="2"/>
        <v>0.19590465973226362</v>
      </c>
      <c r="H15" s="34">
        <f t="shared" si="3"/>
        <v>0.10824742268041238</v>
      </c>
      <c r="I15" s="172">
        <f t="shared" si="4"/>
        <v>42</v>
      </c>
      <c r="J15" s="61">
        <f t="shared" si="5"/>
        <v>0.16724672076965347</v>
      </c>
      <c r="K15" s="63">
        <f t="shared" si="6"/>
        <v>0.09355370428119571</v>
      </c>
    </row>
    <row r="16" spans="1:11" s="7" customFormat="1" ht="18" customHeight="1" thickBot="1">
      <c r="A16" s="192" t="s">
        <v>15</v>
      </c>
      <c r="B16" s="101" t="s">
        <v>27</v>
      </c>
      <c r="C16" s="137">
        <f>SUM(Област2014:КОЦ!C16)</f>
        <v>24</v>
      </c>
      <c r="D16" s="194">
        <f t="shared" si="0"/>
        <v>0.6533101045296167</v>
      </c>
      <c r="E16" s="195">
        <f t="shared" si="1"/>
        <v>0.3938299967180834</v>
      </c>
      <c r="F16" s="137">
        <f>SUM(Област2014:КОЦ!F16)</f>
        <v>1065</v>
      </c>
      <c r="G16" s="194">
        <f t="shared" si="2"/>
        <v>4.96758244321097</v>
      </c>
      <c r="H16" s="110">
        <f t="shared" si="3"/>
        <v>2.7448453608247423</v>
      </c>
      <c r="I16" s="188">
        <f t="shared" si="4"/>
        <v>1089</v>
      </c>
      <c r="J16" s="194">
        <f t="shared" si="5"/>
        <v>4.336468545670301</v>
      </c>
      <c r="K16" s="196">
        <f t="shared" si="6"/>
        <v>2.4257139038624316</v>
      </c>
    </row>
    <row r="17" spans="1:11" s="7" customFormat="1" ht="18" customHeight="1" thickBot="1">
      <c r="A17" s="193" t="s">
        <v>16</v>
      </c>
      <c r="B17" s="92" t="s">
        <v>45</v>
      </c>
      <c r="C17" s="137">
        <f>SUM(Област2014:КОЦ!C17)</f>
        <v>3</v>
      </c>
      <c r="D17" s="197">
        <f t="shared" si="0"/>
        <v>0.08166376306620209</v>
      </c>
      <c r="E17" s="198">
        <f t="shared" si="1"/>
        <v>0.04922874958976042</v>
      </c>
      <c r="F17" s="137">
        <f>SUM(Област2014:КОЦ!F17)</f>
        <v>689</v>
      </c>
      <c r="G17" s="197">
        <f t="shared" si="2"/>
        <v>3.213769298941182</v>
      </c>
      <c r="H17" s="199">
        <f t="shared" si="3"/>
        <v>1.7757731958762886</v>
      </c>
      <c r="I17" s="190">
        <f t="shared" si="4"/>
        <v>692</v>
      </c>
      <c r="J17" s="197">
        <f t="shared" si="5"/>
        <v>2.755588827919053</v>
      </c>
      <c r="K17" s="200">
        <f t="shared" si="6"/>
        <v>1.5414086514901768</v>
      </c>
    </row>
    <row r="18" spans="1:11" s="6" customFormat="1" ht="15.75" customHeight="1" thickBot="1">
      <c r="A18" s="100" t="s">
        <v>17</v>
      </c>
      <c r="B18" s="144" t="s">
        <v>46</v>
      </c>
      <c r="C18" s="137">
        <f>SUM(Област2014:КОЦ!C18)</f>
        <v>30</v>
      </c>
      <c r="D18" s="109">
        <f t="shared" si="0"/>
        <v>0.8166376306620209</v>
      </c>
      <c r="E18" s="110">
        <f t="shared" si="1"/>
        <v>0.4922874958976042</v>
      </c>
      <c r="F18" s="137">
        <f>SUM(Област2014:КОЦ!F18)</f>
        <v>9248</v>
      </c>
      <c r="G18" s="109">
        <f t="shared" si="2"/>
        <v>43.136340314380334</v>
      </c>
      <c r="H18" s="110">
        <f t="shared" si="3"/>
        <v>23.835051546391753</v>
      </c>
      <c r="I18" s="137">
        <f t="shared" si="4"/>
        <v>9278</v>
      </c>
      <c r="J18" s="109">
        <f t="shared" si="5"/>
        <v>36.9455970309725</v>
      </c>
      <c r="K18" s="186">
        <f t="shared" si="6"/>
        <v>20.666458769546043</v>
      </c>
    </row>
    <row r="19" spans="1:11" s="7" customFormat="1" ht="12.75" customHeight="1">
      <c r="A19" s="4"/>
      <c r="B19" s="40" t="s">
        <v>47</v>
      </c>
      <c r="C19" s="171">
        <f>SUM(Област2014:КОЦ!C19)</f>
        <v>9</v>
      </c>
      <c r="D19" s="55">
        <f t="shared" si="0"/>
        <v>0.24499128919860627</v>
      </c>
      <c r="E19" s="58">
        <f t="shared" si="1"/>
        <v>0.14768624876928127</v>
      </c>
      <c r="F19" s="171">
        <f>SUM(Област2014:КОЦ!F19)</f>
        <v>7</v>
      </c>
      <c r="G19" s="55">
        <f t="shared" si="2"/>
        <v>0.03265077662204394</v>
      </c>
      <c r="H19" s="36">
        <f t="shared" si="3"/>
        <v>0.01804123711340206</v>
      </c>
      <c r="I19" s="174">
        <f t="shared" si="4"/>
        <v>16</v>
      </c>
      <c r="J19" s="55">
        <f t="shared" si="5"/>
        <v>0.06371303648367752</v>
      </c>
      <c r="K19" s="60">
        <f t="shared" si="6"/>
        <v>0.03563950639283646</v>
      </c>
    </row>
    <row r="20" spans="1:11" s="7" customFormat="1" ht="14.25" customHeight="1">
      <c r="A20" s="4"/>
      <c r="B20" s="38" t="s">
        <v>48</v>
      </c>
      <c r="C20" s="175">
        <f>SUM(Област2014:КОЦ!C20)</f>
        <v>0</v>
      </c>
      <c r="D20" s="64">
        <f t="shared" si="0"/>
        <v>0</v>
      </c>
      <c r="E20" s="65">
        <f t="shared" si="1"/>
        <v>0</v>
      </c>
      <c r="F20" s="175">
        <f>SUM(Област2014:КОЦ!F20)</f>
        <v>3255</v>
      </c>
      <c r="G20" s="64">
        <f t="shared" si="2"/>
        <v>15.182611129250432</v>
      </c>
      <c r="H20" s="37">
        <f t="shared" si="3"/>
        <v>8.389175257731958</v>
      </c>
      <c r="I20" s="175">
        <f t="shared" si="4"/>
        <v>3255</v>
      </c>
      <c r="J20" s="64">
        <f t="shared" si="5"/>
        <v>12.961620859648145</v>
      </c>
      <c r="K20" s="66">
        <f t="shared" si="6"/>
        <v>7.250412081792668</v>
      </c>
    </row>
    <row r="21" spans="1:11" s="7" customFormat="1" ht="15" customHeight="1" thickBot="1">
      <c r="A21" s="4"/>
      <c r="B21" s="38" t="s">
        <v>49</v>
      </c>
      <c r="C21" s="176">
        <f>SUM(Област2014:КОЦ!C21)</f>
        <v>0</v>
      </c>
      <c r="D21" s="55">
        <f t="shared" si="0"/>
        <v>0</v>
      </c>
      <c r="E21" s="58">
        <f t="shared" si="1"/>
        <v>0</v>
      </c>
      <c r="F21" s="172">
        <f>SUM(Област2014:КОЦ!F21)</f>
        <v>1213</v>
      </c>
      <c r="G21" s="55">
        <f t="shared" si="2"/>
        <v>5.657913148934186</v>
      </c>
      <c r="H21" s="34">
        <f t="shared" si="3"/>
        <v>3.1262886597938144</v>
      </c>
      <c r="I21" s="174">
        <f t="shared" si="4"/>
        <v>1213</v>
      </c>
      <c r="J21" s="55">
        <f t="shared" si="5"/>
        <v>4.830244578418801</v>
      </c>
      <c r="K21" s="60">
        <f t="shared" si="6"/>
        <v>2.701920078406914</v>
      </c>
    </row>
    <row r="22" spans="1:11" s="6" customFormat="1" ht="12.75" customHeight="1" thickBot="1">
      <c r="A22" s="100" t="s">
        <v>28</v>
      </c>
      <c r="B22" s="92" t="s">
        <v>50</v>
      </c>
      <c r="C22" s="137">
        <f>SUM(Област2014:КОЦ!C22)</f>
        <v>3481</v>
      </c>
      <c r="D22" s="109">
        <f t="shared" si="0"/>
        <v>94.75718641114983</v>
      </c>
      <c r="E22" s="110">
        <f t="shared" si="1"/>
        <v>57.121759107318674</v>
      </c>
      <c r="F22" s="137">
        <f>SUM(Област2014:КОЦ!F22)</f>
        <v>4631</v>
      </c>
      <c r="G22" s="109">
        <f t="shared" si="2"/>
        <v>21.600820933812212</v>
      </c>
      <c r="H22" s="110">
        <f t="shared" si="3"/>
        <v>11.935567010309278</v>
      </c>
      <c r="I22" s="137">
        <f t="shared" si="4"/>
        <v>8112</v>
      </c>
      <c r="J22" s="109">
        <f t="shared" si="5"/>
        <v>32.3025094972245</v>
      </c>
      <c r="K22" s="186">
        <f t="shared" si="6"/>
        <v>18.069229741168083</v>
      </c>
    </row>
    <row r="23" spans="1:11" s="7" customFormat="1" ht="15.75" customHeight="1">
      <c r="A23" s="4"/>
      <c r="B23" s="40" t="s">
        <v>51</v>
      </c>
      <c r="C23" s="171">
        <f>SUM(Област2014:КОЦ!C23)</f>
        <v>175</v>
      </c>
      <c r="D23" s="55">
        <f t="shared" si="0"/>
        <v>4.763719512195122</v>
      </c>
      <c r="E23" s="36">
        <f t="shared" si="1"/>
        <v>2.8716770594026912</v>
      </c>
      <c r="F23" s="171">
        <f>SUM(Област2014:КОЦ!F23)</f>
        <v>14</v>
      </c>
      <c r="G23" s="25">
        <f t="shared" si="2"/>
        <v>0.06530155324408787</v>
      </c>
      <c r="H23" s="67">
        <f t="shared" si="3"/>
        <v>0.03608247422680412</v>
      </c>
      <c r="I23" s="174">
        <f t="shared" si="4"/>
        <v>189</v>
      </c>
      <c r="J23" s="25">
        <f t="shared" si="5"/>
        <v>0.7526102434634406</v>
      </c>
      <c r="K23" s="56">
        <f t="shared" si="6"/>
        <v>0.4209916692653807</v>
      </c>
    </row>
    <row r="24" spans="1:11" s="7" customFormat="1" ht="15.75" customHeight="1">
      <c r="A24" s="4"/>
      <c r="B24" s="38" t="s">
        <v>52</v>
      </c>
      <c r="C24" s="175">
        <f>SUM(Област2014:КОЦ!C24)</f>
        <v>1703</v>
      </c>
      <c r="D24" s="64">
        <f t="shared" si="0"/>
        <v>46.357796167247386</v>
      </c>
      <c r="E24" s="37">
        <f t="shared" si="1"/>
        <v>27.94552018378733</v>
      </c>
      <c r="F24" s="175">
        <f>SUM(Област2014:КОЦ!F24)</f>
        <v>2379</v>
      </c>
      <c r="G24" s="27">
        <f t="shared" si="2"/>
        <v>11.096599654834646</v>
      </c>
      <c r="H24" s="68">
        <f t="shared" si="3"/>
        <v>6.131443298969073</v>
      </c>
      <c r="I24" s="175">
        <f t="shared" si="4"/>
        <v>4082</v>
      </c>
      <c r="J24" s="27">
        <f t="shared" si="5"/>
        <v>16.254788432898227</v>
      </c>
      <c r="K24" s="69">
        <f t="shared" si="6"/>
        <v>9.092529068472402</v>
      </c>
    </row>
    <row r="25" spans="1:11" s="7" customFormat="1" ht="17.25" customHeight="1">
      <c r="A25" s="4"/>
      <c r="B25" s="38" t="s">
        <v>53</v>
      </c>
      <c r="C25" s="175">
        <f>SUM(Област2014:КОЦ!C25)</f>
        <v>1531</v>
      </c>
      <c r="D25" s="64">
        <f t="shared" si="0"/>
        <v>41.675740418118465</v>
      </c>
      <c r="E25" s="37">
        <f t="shared" si="1"/>
        <v>25.1230718739744</v>
      </c>
      <c r="F25" s="175">
        <f>SUM(Област2014:КОЦ!F25)</f>
        <v>109</v>
      </c>
      <c r="G25" s="27">
        <f t="shared" si="2"/>
        <v>0.508419235971827</v>
      </c>
      <c r="H25" s="68">
        <f t="shared" si="3"/>
        <v>0.2809278350515464</v>
      </c>
      <c r="I25" s="175">
        <f t="shared" si="4"/>
        <v>1640</v>
      </c>
      <c r="J25" s="27">
        <f t="shared" si="5"/>
        <v>6.530586239576945</v>
      </c>
      <c r="K25" s="69">
        <f t="shared" si="6"/>
        <v>3.653049405265737</v>
      </c>
    </row>
    <row r="26" spans="1:11" s="7" customFormat="1" ht="15" customHeight="1" thickBot="1">
      <c r="A26" s="4"/>
      <c r="B26" s="38" t="s">
        <v>54</v>
      </c>
      <c r="C26" s="176">
        <f>SUM(Област2014:КОЦ!C26)</f>
        <v>0</v>
      </c>
      <c r="D26" s="55">
        <f t="shared" si="0"/>
        <v>0</v>
      </c>
      <c r="E26" s="36">
        <f t="shared" si="1"/>
        <v>0</v>
      </c>
      <c r="F26" s="172">
        <f>SUM(Област2014:КОЦ!F26)</f>
        <v>23</v>
      </c>
      <c r="G26" s="25">
        <f t="shared" si="2"/>
        <v>0.1072811231867158</v>
      </c>
      <c r="H26" s="59">
        <f t="shared" si="3"/>
        <v>0.059278350515463915</v>
      </c>
      <c r="I26" s="174">
        <f t="shared" si="4"/>
        <v>23</v>
      </c>
      <c r="J26" s="25">
        <f t="shared" si="5"/>
        <v>0.09158748994528643</v>
      </c>
      <c r="K26" s="56">
        <f t="shared" si="6"/>
        <v>0.05123179043970241</v>
      </c>
    </row>
    <row r="27" spans="1:11" s="6" customFormat="1" ht="15" customHeight="1" thickBot="1">
      <c r="A27" s="100" t="s">
        <v>18</v>
      </c>
      <c r="B27" s="92" t="s">
        <v>55</v>
      </c>
      <c r="C27" s="137">
        <f>SUM(Област2014:КОЦ!C27)</f>
        <v>386</v>
      </c>
      <c r="D27" s="94">
        <f t="shared" si="0"/>
        <v>10.507404181184668</v>
      </c>
      <c r="E27" s="95">
        <f t="shared" si="1"/>
        <v>6.334099113882507</v>
      </c>
      <c r="F27" s="137">
        <f>SUM(Област2014:КОЦ!F27)</f>
        <v>3421</v>
      </c>
      <c r="G27" s="94">
        <f t="shared" si="2"/>
        <v>15.956900974858902</v>
      </c>
      <c r="H27" s="110">
        <f t="shared" si="3"/>
        <v>8.81701030927835</v>
      </c>
      <c r="I27" s="148">
        <f t="shared" si="4"/>
        <v>3807</v>
      </c>
      <c r="J27" s="94">
        <f t="shared" si="5"/>
        <v>15.159720618335019</v>
      </c>
      <c r="K27" s="115">
        <f t="shared" si="6"/>
        <v>8.479975052345525</v>
      </c>
    </row>
    <row r="28" spans="1:11" s="7" customFormat="1" ht="13.5" customHeight="1">
      <c r="A28" s="4"/>
      <c r="B28" s="40" t="s">
        <v>56</v>
      </c>
      <c r="C28" s="171">
        <f>SUM(Област2014:КОЦ!C28)</f>
        <v>0</v>
      </c>
      <c r="D28" s="55">
        <f t="shared" si="0"/>
        <v>0</v>
      </c>
      <c r="E28" s="58">
        <f t="shared" si="1"/>
        <v>0</v>
      </c>
      <c r="F28" s="171">
        <f>SUM(Област2014:КОЦ!F28)</f>
        <v>215</v>
      </c>
      <c r="G28" s="55">
        <f t="shared" si="2"/>
        <v>1.0028452819627782</v>
      </c>
      <c r="H28" s="36">
        <f t="shared" si="3"/>
        <v>0.5541237113402062</v>
      </c>
      <c r="I28" s="140">
        <f t="shared" si="4"/>
        <v>215</v>
      </c>
      <c r="J28" s="55">
        <f t="shared" si="5"/>
        <v>0.8561439277494166</v>
      </c>
      <c r="K28" s="60">
        <f t="shared" si="6"/>
        <v>0.4789058671537399</v>
      </c>
    </row>
    <row r="29" spans="1:11" s="7" customFormat="1" ht="13.5" customHeight="1">
      <c r="A29" s="4"/>
      <c r="B29" s="38" t="s">
        <v>57</v>
      </c>
      <c r="C29" s="175">
        <f>SUM(Област2014:КОЦ!C29)</f>
        <v>87</v>
      </c>
      <c r="D29" s="64">
        <f t="shared" si="0"/>
        <v>2.3682491289198606</v>
      </c>
      <c r="E29" s="65">
        <f t="shared" si="1"/>
        <v>1.4276337381030522</v>
      </c>
      <c r="F29" s="174">
        <f>SUM(Област2014:КОЦ!F29)</f>
        <v>62</v>
      </c>
      <c r="G29" s="64">
        <f t="shared" si="2"/>
        <v>0.28919259293810345</v>
      </c>
      <c r="H29" s="37">
        <f t="shared" si="3"/>
        <v>0.15979381443298968</v>
      </c>
      <c r="I29" s="134">
        <f t="shared" si="4"/>
        <v>149</v>
      </c>
      <c r="J29" s="64">
        <f t="shared" si="5"/>
        <v>0.5933276522542469</v>
      </c>
      <c r="K29" s="66">
        <f t="shared" si="6"/>
        <v>0.3318929032832895</v>
      </c>
    </row>
    <row r="30" spans="1:11" s="7" customFormat="1" ht="16.5" customHeight="1">
      <c r="A30" s="4"/>
      <c r="B30" s="42" t="s">
        <v>58</v>
      </c>
      <c r="C30" s="175">
        <f>SUM(Област2014:КОЦ!C30)</f>
        <v>34</v>
      </c>
      <c r="D30" s="70">
        <f t="shared" si="0"/>
        <v>0.9255226480836237</v>
      </c>
      <c r="E30" s="71">
        <f t="shared" si="1"/>
        <v>0.5579258286839515</v>
      </c>
      <c r="F30" s="175">
        <f>SUM(Област2014:КОЦ!F30)</f>
        <v>386</v>
      </c>
      <c r="G30" s="70">
        <f t="shared" si="2"/>
        <v>1.8004571108727085</v>
      </c>
      <c r="H30" s="72">
        <f t="shared" si="3"/>
        <v>0.9948453608247423</v>
      </c>
      <c r="I30" s="141">
        <f t="shared" si="4"/>
        <v>420</v>
      </c>
      <c r="J30" s="70">
        <f t="shared" si="5"/>
        <v>1.6724672076965348</v>
      </c>
      <c r="K30" s="73">
        <f t="shared" si="6"/>
        <v>0.935537042811957</v>
      </c>
    </row>
    <row r="31" spans="1:11" s="7" customFormat="1" ht="15.75" customHeight="1" thickBot="1">
      <c r="A31" s="16"/>
      <c r="B31" s="45" t="s">
        <v>59</v>
      </c>
      <c r="C31" s="176">
        <f>SUM(Област2014:КОЦ!C31)</f>
        <v>1</v>
      </c>
      <c r="D31" s="74">
        <f t="shared" si="0"/>
        <v>0.027221254355400695</v>
      </c>
      <c r="E31" s="75">
        <f t="shared" si="1"/>
        <v>0.016409583196586808</v>
      </c>
      <c r="F31" s="172">
        <f>SUM(Област2014:КОЦ!F31)</f>
        <v>374</v>
      </c>
      <c r="G31" s="74">
        <f t="shared" si="2"/>
        <v>1.7444843509492047</v>
      </c>
      <c r="H31" s="76">
        <f t="shared" si="3"/>
        <v>0.9639175257731959</v>
      </c>
      <c r="I31" s="138">
        <f t="shared" si="4"/>
        <v>375</v>
      </c>
      <c r="J31" s="74">
        <f t="shared" si="5"/>
        <v>1.4932742925861917</v>
      </c>
      <c r="K31" s="77">
        <f t="shared" si="6"/>
        <v>0.8353009310821045</v>
      </c>
    </row>
    <row r="32" spans="1:11" s="6" customFormat="1" ht="16.5" customHeight="1" thickBot="1">
      <c r="A32" s="100" t="s">
        <v>77</v>
      </c>
      <c r="B32" s="92" t="s">
        <v>63</v>
      </c>
      <c r="C32" s="137">
        <f>SUM(Област2014:КОЦ!C32)</f>
        <v>115</v>
      </c>
      <c r="D32" s="109">
        <f t="shared" si="0"/>
        <v>3.13044425087108</v>
      </c>
      <c r="E32" s="186">
        <f t="shared" si="1"/>
        <v>1.8871020676074828</v>
      </c>
      <c r="F32" s="137">
        <f>SUM(Област2014:КОЦ!F32)</f>
        <v>1635</v>
      </c>
      <c r="G32" s="109">
        <f t="shared" si="2"/>
        <v>7.626288539577406</v>
      </c>
      <c r="H32" s="204">
        <f t="shared" si="3"/>
        <v>4.213917525773196</v>
      </c>
      <c r="I32" s="191">
        <f t="shared" si="4"/>
        <v>1750</v>
      </c>
      <c r="J32" s="109">
        <f t="shared" si="5"/>
        <v>6.968613365402228</v>
      </c>
      <c r="K32" s="186">
        <f t="shared" si="6"/>
        <v>3.8980710117164876</v>
      </c>
    </row>
    <row r="33" spans="1:11" s="7" customFormat="1" ht="27.75" customHeight="1" thickBot="1">
      <c r="A33" s="100" t="s">
        <v>78</v>
      </c>
      <c r="B33" s="92" t="s">
        <v>64</v>
      </c>
      <c r="C33" s="137">
        <f>SUM(Област2014:КОЦ!C33)</f>
        <v>16</v>
      </c>
      <c r="D33" s="194">
        <f t="shared" si="0"/>
        <v>0.4355400696864111</v>
      </c>
      <c r="E33" s="195">
        <f t="shared" si="1"/>
        <v>0.2625533311453889</v>
      </c>
      <c r="F33" s="137">
        <f>SUM(Област2014:КОЦ!F33)</f>
        <v>1460</v>
      </c>
      <c r="G33" s="194">
        <f t="shared" si="2"/>
        <v>6.810019124026307</v>
      </c>
      <c r="H33" s="110">
        <f t="shared" si="3"/>
        <v>3.7628865979381443</v>
      </c>
      <c r="I33" s="188">
        <f t="shared" si="4"/>
        <v>1476</v>
      </c>
      <c r="J33" s="194">
        <f t="shared" si="5"/>
        <v>5.877527615619251</v>
      </c>
      <c r="K33" s="196">
        <f t="shared" si="6"/>
        <v>3.287744464739163</v>
      </c>
    </row>
    <row r="34" spans="1:11" s="7" customFormat="1" ht="15.75" customHeight="1" thickBot="1">
      <c r="A34" s="100" t="s">
        <v>19</v>
      </c>
      <c r="B34" s="92" t="s">
        <v>60</v>
      </c>
      <c r="C34" s="137">
        <f>SUM(Област2014:КОЦ!C34)</f>
        <v>238</v>
      </c>
      <c r="D34" s="194">
        <f t="shared" si="0"/>
        <v>6.478658536585366</v>
      </c>
      <c r="E34" s="195">
        <f t="shared" si="1"/>
        <v>3.90548080078766</v>
      </c>
      <c r="F34" s="137">
        <f>SUM(Област2014:КОЦ!F34)</f>
        <v>2210</v>
      </c>
      <c r="G34" s="194">
        <f t="shared" si="2"/>
        <v>10.3083166192453</v>
      </c>
      <c r="H34" s="110">
        <f t="shared" si="3"/>
        <v>5.695876288659794</v>
      </c>
      <c r="I34" s="188">
        <f t="shared" si="4"/>
        <v>2448</v>
      </c>
      <c r="J34" s="194">
        <f t="shared" si="5"/>
        <v>9.74809458200266</v>
      </c>
      <c r="K34" s="196">
        <f t="shared" si="6"/>
        <v>5.452844478103978</v>
      </c>
    </row>
    <row r="35" spans="1:11" s="7" customFormat="1" ht="13.5" customHeight="1" thickBot="1">
      <c r="A35" s="4"/>
      <c r="B35" s="40" t="s">
        <v>61</v>
      </c>
      <c r="C35" s="171">
        <f>SUM(Област2014:КОЦ!C35)</f>
        <v>199</v>
      </c>
      <c r="D35" s="55">
        <f t="shared" si="0"/>
        <v>5.417029616724738</v>
      </c>
      <c r="E35" s="58">
        <f t="shared" si="1"/>
        <v>3.2655070561207746</v>
      </c>
      <c r="F35" s="173">
        <f>SUM(Област2014:КОЦ!F35)</f>
        <v>1329</v>
      </c>
      <c r="G35" s="55">
        <f t="shared" si="2"/>
        <v>6.198983161528056</v>
      </c>
      <c r="H35" s="36">
        <f t="shared" si="3"/>
        <v>3.4252577319587627</v>
      </c>
      <c r="I35" s="174">
        <f t="shared" si="4"/>
        <v>1528</v>
      </c>
      <c r="J35" s="55">
        <f t="shared" si="5"/>
        <v>6.084594984191203</v>
      </c>
      <c r="K35" s="60">
        <f t="shared" si="6"/>
        <v>3.4035728605158817</v>
      </c>
    </row>
    <row r="36" spans="1:11" s="6" customFormat="1" ht="15" customHeight="1" thickBot="1">
      <c r="A36" s="4"/>
      <c r="B36" s="43" t="s">
        <v>31</v>
      </c>
      <c r="C36" s="175">
        <f>SUM(Област2014:КОЦ!C36)</f>
        <v>167</v>
      </c>
      <c r="D36" s="64">
        <f t="shared" si="0"/>
        <v>4.5459494773519165</v>
      </c>
      <c r="E36" s="65">
        <f t="shared" si="1"/>
        <v>2.740400393829997</v>
      </c>
      <c r="F36" s="173">
        <f>SUM(Област2014:КОЦ!F36)</f>
        <v>641</v>
      </c>
      <c r="G36" s="64">
        <f t="shared" si="2"/>
        <v>2.9898782592471664</v>
      </c>
      <c r="H36" s="37">
        <f t="shared" si="3"/>
        <v>1.652061855670103</v>
      </c>
      <c r="I36" s="175">
        <f t="shared" si="4"/>
        <v>808</v>
      </c>
      <c r="J36" s="27">
        <f t="shared" si="5"/>
        <v>3.2175083424257145</v>
      </c>
      <c r="K36" s="69">
        <f t="shared" si="6"/>
        <v>1.7997950728382412</v>
      </c>
    </row>
    <row r="37" spans="1:11" s="7" customFormat="1" ht="15.75" customHeight="1" thickBot="1">
      <c r="A37" s="16"/>
      <c r="B37" s="38" t="s">
        <v>84</v>
      </c>
      <c r="C37" s="176">
        <f>SUM(Област2014:КОЦ!C37)</f>
        <v>30</v>
      </c>
      <c r="D37" s="78">
        <f aca="true" t="shared" si="7" ref="D37:D58">C37*1000/$D$2</f>
        <v>0.8166376306620209</v>
      </c>
      <c r="E37" s="79">
        <f aca="true" t="shared" si="8" ref="E37:E57">C37*100/C$58</f>
        <v>0.4922874958976042</v>
      </c>
      <c r="F37" s="173">
        <f>SUM(Област2014:КОЦ!F37)</f>
        <v>353</v>
      </c>
      <c r="G37" s="78">
        <f aca="true" t="shared" si="9" ref="G37:G58">F37*1000/$G$2</f>
        <v>1.646532021083073</v>
      </c>
      <c r="H37" s="80">
        <f aca="true" t="shared" si="10" ref="H37:H57">F37*100/F$58</f>
        <v>0.9097938144329897</v>
      </c>
      <c r="I37" s="177">
        <f aca="true" t="shared" si="11" ref="I37:I57">SUM(C37,F37)</f>
        <v>383</v>
      </c>
      <c r="J37" s="78">
        <f aca="true" t="shared" si="12" ref="J37:J58">I37*1000/$J$2</f>
        <v>1.5251308108280306</v>
      </c>
      <c r="K37" s="81">
        <f aca="true" t="shared" si="13" ref="K37:K57">I37*100/I$58</f>
        <v>0.8531206842785227</v>
      </c>
    </row>
    <row r="38" spans="1:11" s="7" customFormat="1" ht="15.75" customHeight="1" thickBot="1">
      <c r="A38" s="100" t="s">
        <v>20</v>
      </c>
      <c r="B38" s="92" t="s">
        <v>32</v>
      </c>
      <c r="C38" s="137">
        <f>SUM(Област2014:КОЦ!C38)</f>
        <v>134</v>
      </c>
      <c r="D38" s="194">
        <f t="shared" si="7"/>
        <v>3.6476480836236935</v>
      </c>
      <c r="E38" s="195">
        <f t="shared" si="8"/>
        <v>2.198884148342632</v>
      </c>
      <c r="F38" s="139">
        <f>SUM(Област2014:КОЦ!F38)</f>
        <v>2457</v>
      </c>
      <c r="G38" s="194">
        <f t="shared" si="9"/>
        <v>11.460422594337423</v>
      </c>
      <c r="H38" s="110">
        <f t="shared" si="10"/>
        <v>6.332474226804123</v>
      </c>
      <c r="I38" s="188">
        <f t="shared" si="11"/>
        <v>2591</v>
      </c>
      <c r="J38" s="194">
        <f t="shared" si="12"/>
        <v>10.317529845575528</v>
      </c>
      <c r="K38" s="196">
        <f t="shared" si="13"/>
        <v>5.771372566489954</v>
      </c>
    </row>
    <row r="39" spans="1:11" s="7" customFormat="1" ht="14.25" customHeight="1">
      <c r="A39" s="4"/>
      <c r="B39" s="40" t="s">
        <v>62</v>
      </c>
      <c r="C39" s="171">
        <f>SUM(Област2014:КОЦ!C39)</f>
        <v>25</v>
      </c>
      <c r="D39" s="55">
        <f t="shared" si="7"/>
        <v>0.6805313588850174</v>
      </c>
      <c r="E39" s="58">
        <f t="shared" si="8"/>
        <v>0.4102395799146702</v>
      </c>
      <c r="F39" s="171">
        <f>SUM(Област2014:КОЦ!F39)</f>
        <v>538</v>
      </c>
      <c r="G39" s="55">
        <f t="shared" si="9"/>
        <v>2.509445403237091</v>
      </c>
      <c r="H39" s="36">
        <f t="shared" si="10"/>
        <v>1.3865979381443299</v>
      </c>
      <c r="I39" s="174">
        <f t="shared" si="11"/>
        <v>563</v>
      </c>
      <c r="J39" s="55">
        <f t="shared" si="12"/>
        <v>2.2419024712694027</v>
      </c>
      <c r="K39" s="60">
        <f t="shared" si="13"/>
        <v>1.254065131197933</v>
      </c>
    </row>
    <row r="40" spans="1:11" s="7" customFormat="1" ht="15" customHeight="1">
      <c r="A40" s="4"/>
      <c r="B40" s="38" t="s">
        <v>34</v>
      </c>
      <c r="C40" s="175">
        <f>SUM(Област2014:КОЦ!C40)</f>
        <v>2</v>
      </c>
      <c r="D40" s="64">
        <f t="shared" si="7"/>
        <v>0.05444250871080139</v>
      </c>
      <c r="E40" s="65">
        <f t="shared" si="8"/>
        <v>0.032819166393173616</v>
      </c>
      <c r="F40" s="174">
        <f>SUM(Област2014:КОЦ!F40)</f>
        <v>149</v>
      </c>
      <c r="G40" s="64">
        <f t="shared" si="9"/>
        <v>0.6949951023835067</v>
      </c>
      <c r="H40" s="37">
        <f t="shared" si="10"/>
        <v>0.38402061855670105</v>
      </c>
      <c r="I40" s="175">
        <f t="shared" si="11"/>
        <v>151</v>
      </c>
      <c r="J40" s="64">
        <f t="shared" si="12"/>
        <v>0.6012917818147065</v>
      </c>
      <c r="K40" s="66">
        <f t="shared" si="13"/>
        <v>0.33634784158239406</v>
      </c>
    </row>
    <row r="41" spans="1:11" s="6" customFormat="1" ht="19.5" customHeight="1">
      <c r="A41" s="4"/>
      <c r="B41" s="38" t="s">
        <v>25</v>
      </c>
      <c r="C41" s="175">
        <f>SUM(Област2014:КОЦ!C41)</f>
        <v>2</v>
      </c>
      <c r="D41" s="64">
        <f t="shared" si="7"/>
        <v>0.05444250871080139</v>
      </c>
      <c r="E41" s="65">
        <f t="shared" si="8"/>
        <v>0.032819166393173616</v>
      </c>
      <c r="F41" s="174">
        <f>SUM(Област2014:КОЦ!F41)</f>
        <v>26</v>
      </c>
      <c r="G41" s="64">
        <f t="shared" si="9"/>
        <v>0.12127431316759177</v>
      </c>
      <c r="H41" s="37">
        <f t="shared" si="10"/>
        <v>0.06701030927835051</v>
      </c>
      <c r="I41" s="175">
        <f t="shared" si="11"/>
        <v>28</v>
      </c>
      <c r="J41" s="64">
        <f t="shared" si="12"/>
        <v>0.11149781384643566</v>
      </c>
      <c r="K41" s="66">
        <f t="shared" si="13"/>
        <v>0.06236913618746381</v>
      </c>
    </row>
    <row r="42" spans="1:11" s="6" customFormat="1" ht="16.5" customHeight="1" thickBot="1">
      <c r="A42" s="5"/>
      <c r="B42" s="38" t="s">
        <v>35</v>
      </c>
      <c r="C42" s="176">
        <f>SUM(Област2014:КОЦ!C42)</f>
        <v>42</v>
      </c>
      <c r="D42" s="61">
        <f t="shared" si="7"/>
        <v>1.1432926829268293</v>
      </c>
      <c r="E42" s="62">
        <f t="shared" si="8"/>
        <v>0.6892024942566459</v>
      </c>
      <c r="F42" s="172">
        <f>SUM(Област2014:КОЦ!F42)</f>
        <v>732</v>
      </c>
      <c r="G42" s="61">
        <f t="shared" si="9"/>
        <v>3.4143383553337374</v>
      </c>
      <c r="H42" s="34">
        <f t="shared" si="10"/>
        <v>1.8865979381443299</v>
      </c>
      <c r="I42" s="172">
        <f t="shared" si="11"/>
        <v>774</v>
      </c>
      <c r="J42" s="61">
        <f t="shared" si="12"/>
        <v>3.0821181398979</v>
      </c>
      <c r="K42" s="63">
        <f t="shared" si="13"/>
        <v>1.7240611217534638</v>
      </c>
    </row>
    <row r="43" spans="1:11" s="6" customFormat="1" ht="22.5" customHeight="1" thickBot="1">
      <c r="A43" s="100" t="s">
        <v>21</v>
      </c>
      <c r="B43" s="92" t="s">
        <v>66</v>
      </c>
      <c r="C43" s="137">
        <f>SUM(Област2014:КОЦ!C43)</f>
        <v>414</v>
      </c>
      <c r="D43" s="109">
        <f t="shared" si="7"/>
        <v>11.26959930313589</v>
      </c>
      <c r="E43" s="110">
        <f t="shared" si="8"/>
        <v>6.793567443386938</v>
      </c>
      <c r="F43" s="137">
        <f>SUM(Област2014:КОЦ!F43)</f>
        <v>0</v>
      </c>
      <c r="G43" s="109">
        <f t="shared" si="9"/>
        <v>0</v>
      </c>
      <c r="H43" s="110">
        <f t="shared" si="10"/>
        <v>0</v>
      </c>
      <c r="I43" s="137">
        <f t="shared" si="11"/>
        <v>414</v>
      </c>
      <c r="J43" s="109">
        <f t="shared" si="12"/>
        <v>1.6485748190151557</v>
      </c>
      <c r="K43" s="186">
        <f t="shared" si="13"/>
        <v>0.9221722279146434</v>
      </c>
    </row>
    <row r="44" spans="1:11" s="6" customFormat="1" ht="27" customHeight="1">
      <c r="A44" s="9"/>
      <c r="B44" s="130" t="s">
        <v>85</v>
      </c>
      <c r="C44" s="171">
        <f>SUM(Област2014:КОЦ!C44)</f>
        <v>24</v>
      </c>
      <c r="D44" s="55">
        <f t="shared" si="7"/>
        <v>0.6533101045296167</v>
      </c>
      <c r="E44" s="36">
        <f t="shared" si="8"/>
        <v>0.3938299967180834</v>
      </c>
      <c r="F44" s="136">
        <f>SUM(Област2014:КОЦ!F44)</f>
        <v>0</v>
      </c>
      <c r="G44" s="55">
        <f t="shared" si="9"/>
        <v>0</v>
      </c>
      <c r="H44" s="36">
        <f t="shared" si="10"/>
        <v>0</v>
      </c>
      <c r="I44" s="174">
        <f t="shared" si="11"/>
        <v>24</v>
      </c>
      <c r="J44" s="55">
        <f t="shared" si="12"/>
        <v>0.09556955472551627</v>
      </c>
      <c r="K44" s="60">
        <f t="shared" si="13"/>
        <v>0.05345925958925469</v>
      </c>
    </row>
    <row r="45" spans="1:11" s="7" customFormat="1" ht="15" customHeight="1" thickBot="1">
      <c r="A45" s="4"/>
      <c r="B45" s="43" t="s">
        <v>83</v>
      </c>
      <c r="C45" s="172">
        <f>SUM(Област2014:КОЦ!C45)</f>
        <v>16</v>
      </c>
      <c r="D45" s="78">
        <f t="shared" si="7"/>
        <v>0.4355400696864111</v>
      </c>
      <c r="E45" s="80">
        <f t="shared" si="8"/>
        <v>0.2625533311453889</v>
      </c>
      <c r="F45" s="139">
        <f>SUM(Област2014:КОЦ!F45)</f>
        <v>0</v>
      </c>
      <c r="G45" s="78">
        <f t="shared" si="9"/>
        <v>0</v>
      </c>
      <c r="H45" s="80">
        <f t="shared" si="10"/>
        <v>0</v>
      </c>
      <c r="I45" s="177">
        <f t="shared" si="11"/>
        <v>16</v>
      </c>
      <c r="J45" s="78">
        <f t="shared" si="12"/>
        <v>0.06371303648367752</v>
      </c>
      <c r="K45" s="81">
        <f t="shared" si="13"/>
        <v>0.03563950639283646</v>
      </c>
    </row>
    <row r="46" spans="1:11" s="7" customFormat="1" ht="19.5" customHeight="1" thickBot="1">
      <c r="A46" s="100" t="s">
        <v>79</v>
      </c>
      <c r="B46" s="92" t="s">
        <v>65</v>
      </c>
      <c r="C46" s="137">
        <f>SUM(Област2014:КОЦ!C46)</f>
        <v>13</v>
      </c>
      <c r="D46" s="194">
        <f t="shared" si="7"/>
        <v>0.3538763066202091</v>
      </c>
      <c r="E46" s="195">
        <f t="shared" si="8"/>
        <v>0.2133245815556285</v>
      </c>
      <c r="F46" s="137">
        <f>SUM(Област2014:КОЦ!F46)</f>
        <v>5</v>
      </c>
      <c r="G46" s="194">
        <f t="shared" si="9"/>
        <v>0.023321983301459955</v>
      </c>
      <c r="H46" s="110">
        <f t="shared" si="10"/>
        <v>0.01288659793814433</v>
      </c>
      <c r="I46" s="188">
        <f t="shared" si="11"/>
        <v>18</v>
      </c>
      <c r="J46" s="194">
        <f t="shared" si="12"/>
        <v>0.07167716604413721</v>
      </c>
      <c r="K46" s="196">
        <f t="shared" si="13"/>
        <v>0.04009444469194102</v>
      </c>
    </row>
    <row r="47" spans="1:11" s="6" customFormat="1" ht="20.25" customHeight="1" thickBot="1">
      <c r="A47" s="100" t="s">
        <v>29</v>
      </c>
      <c r="B47" s="92" t="s">
        <v>67</v>
      </c>
      <c r="C47" s="137">
        <f>SUM(Област2014:КОЦ!C47)</f>
        <v>191</v>
      </c>
      <c r="D47" s="109">
        <f t="shared" si="7"/>
        <v>5.199259581881533</v>
      </c>
      <c r="E47" s="110">
        <f t="shared" si="8"/>
        <v>3.13423039054808</v>
      </c>
      <c r="F47" s="137">
        <f>SUM(Област2014:КОЦ!F47)</f>
        <v>424</v>
      </c>
      <c r="G47" s="109">
        <f t="shared" si="9"/>
        <v>1.9777041839638043</v>
      </c>
      <c r="H47" s="110">
        <f t="shared" si="10"/>
        <v>1.092783505154639</v>
      </c>
      <c r="I47" s="137">
        <f t="shared" si="11"/>
        <v>615</v>
      </c>
      <c r="J47" s="109">
        <f t="shared" si="12"/>
        <v>2.4489698398413546</v>
      </c>
      <c r="K47" s="186">
        <f t="shared" si="13"/>
        <v>1.3698935269746515</v>
      </c>
    </row>
    <row r="48" spans="1:11" s="6" customFormat="1" ht="16.5" customHeight="1" thickBot="1">
      <c r="A48" s="100" t="s">
        <v>30</v>
      </c>
      <c r="B48" s="92" t="s">
        <v>68</v>
      </c>
      <c r="C48" s="137">
        <f>SUM(Област2014:КОЦ!C48)</f>
        <v>403</v>
      </c>
      <c r="D48" s="109">
        <f t="shared" si="7"/>
        <v>10.97016550522648</v>
      </c>
      <c r="E48" s="110">
        <f t="shared" si="8"/>
        <v>6.613062028224483</v>
      </c>
      <c r="F48" s="137">
        <f>SUM(Област2014:КОЦ!F48)</f>
        <v>1510</v>
      </c>
      <c r="G48" s="109">
        <f t="shared" si="9"/>
        <v>7.043238957040907</v>
      </c>
      <c r="H48" s="110">
        <f t="shared" si="10"/>
        <v>3.8917525773195876</v>
      </c>
      <c r="I48" s="137">
        <f t="shared" si="11"/>
        <v>1913</v>
      </c>
      <c r="J48" s="109">
        <f t="shared" si="12"/>
        <v>7.617689924579693</v>
      </c>
      <c r="K48" s="186">
        <f t="shared" si="13"/>
        <v>4.26114848309351</v>
      </c>
    </row>
    <row r="49" spans="1:11" s="7" customFormat="1" ht="19.5" customHeight="1">
      <c r="A49" s="4"/>
      <c r="B49" s="40" t="s">
        <v>69</v>
      </c>
      <c r="C49" s="171">
        <f>SUM(Област2014:КОЦ!C49)</f>
        <v>76</v>
      </c>
      <c r="D49" s="55">
        <f t="shared" si="7"/>
        <v>2.068815331010453</v>
      </c>
      <c r="E49" s="58">
        <f t="shared" si="8"/>
        <v>1.2471283229405974</v>
      </c>
      <c r="F49" s="171">
        <f>SUM(Област2014:КОЦ!F49)</f>
        <v>369</v>
      </c>
      <c r="G49" s="55">
        <f t="shared" si="9"/>
        <v>1.7211623676477448</v>
      </c>
      <c r="H49" s="36">
        <f t="shared" si="10"/>
        <v>0.9510309278350515</v>
      </c>
      <c r="I49" s="174">
        <f t="shared" si="11"/>
        <v>445</v>
      </c>
      <c r="J49" s="55">
        <f t="shared" si="12"/>
        <v>1.772018827202281</v>
      </c>
      <c r="K49" s="60">
        <f t="shared" si="13"/>
        <v>0.991223771550764</v>
      </c>
    </row>
    <row r="50" spans="1:11" s="7" customFormat="1" ht="12.75" customHeight="1">
      <c r="A50" s="4"/>
      <c r="B50" s="212" t="s">
        <v>73</v>
      </c>
      <c r="C50" s="207">
        <f>SUM(Област2014:КОЦ!C50)</f>
        <v>0</v>
      </c>
      <c r="D50" s="208">
        <f t="shared" si="7"/>
        <v>0</v>
      </c>
      <c r="E50" s="209">
        <f t="shared" si="8"/>
        <v>0</v>
      </c>
      <c r="F50" s="213">
        <f>SUM(Област2014:КОЦ!F50)</f>
        <v>5</v>
      </c>
      <c r="G50" s="208">
        <f t="shared" si="9"/>
        <v>0.023321983301459955</v>
      </c>
      <c r="H50" s="210">
        <f t="shared" si="10"/>
        <v>0.01288659793814433</v>
      </c>
      <c r="I50" s="207">
        <f t="shared" si="11"/>
        <v>5</v>
      </c>
      <c r="J50" s="208">
        <f t="shared" si="12"/>
        <v>0.019910323901149225</v>
      </c>
      <c r="K50" s="211">
        <f t="shared" si="13"/>
        <v>0.011137345747761394</v>
      </c>
    </row>
    <row r="51" spans="1:11" s="6" customFormat="1" ht="21.75" customHeight="1">
      <c r="A51" s="4"/>
      <c r="B51" s="38" t="s">
        <v>70</v>
      </c>
      <c r="C51" s="175">
        <f>SUM(Област2014:КОЦ!C51)</f>
        <v>4</v>
      </c>
      <c r="D51" s="64">
        <f t="shared" si="7"/>
        <v>0.10888501742160278</v>
      </c>
      <c r="E51" s="65">
        <f t="shared" si="8"/>
        <v>0.06563833278634723</v>
      </c>
      <c r="F51" s="175">
        <f>SUM(Област2014:КОЦ!F51)</f>
        <v>120</v>
      </c>
      <c r="G51" s="64">
        <f t="shared" si="9"/>
        <v>0.5597275992350389</v>
      </c>
      <c r="H51" s="37">
        <f t="shared" si="10"/>
        <v>0.30927835051546393</v>
      </c>
      <c r="I51" s="175">
        <f t="shared" si="11"/>
        <v>124</v>
      </c>
      <c r="J51" s="64">
        <f t="shared" si="12"/>
        <v>0.49377603274850074</v>
      </c>
      <c r="K51" s="66">
        <f t="shared" si="13"/>
        <v>0.27620617454448254</v>
      </c>
    </row>
    <row r="52" spans="1:11" ht="12.75" customHeight="1">
      <c r="A52" s="4"/>
      <c r="B52" s="212" t="s">
        <v>74</v>
      </c>
      <c r="C52" s="207">
        <f>SUM(Област2014:КОЦ!C52)</f>
        <v>0</v>
      </c>
      <c r="D52" s="208">
        <f t="shared" si="7"/>
        <v>0</v>
      </c>
      <c r="E52" s="209">
        <f t="shared" si="8"/>
        <v>0</v>
      </c>
      <c r="F52" s="207">
        <f>SUM(Област2014:КОЦ!F52)</f>
        <v>18</v>
      </c>
      <c r="G52" s="208">
        <f t="shared" si="9"/>
        <v>0.08395913988525584</v>
      </c>
      <c r="H52" s="210">
        <f t="shared" si="10"/>
        <v>0.04639175257731959</v>
      </c>
      <c r="I52" s="207">
        <f t="shared" si="11"/>
        <v>18</v>
      </c>
      <c r="J52" s="208">
        <f t="shared" si="12"/>
        <v>0.07167716604413721</v>
      </c>
      <c r="K52" s="211">
        <f t="shared" si="13"/>
        <v>0.04009444469194102</v>
      </c>
    </row>
    <row r="53" spans="1:11" ht="18" customHeight="1">
      <c r="A53" s="4"/>
      <c r="B53" s="38" t="s">
        <v>71</v>
      </c>
      <c r="C53" s="175">
        <f>SUM(Област2014:КОЦ!C53)</f>
        <v>78</v>
      </c>
      <c r="D53" s="64">
        <f t="shared" si="7"/>
        <v>2.1232578397212545</v>
      </c>
      <c r="E53" s="65">
        <f t="shared" si="8"/>
        <v>1.279947489333771</v>
      </c>
      <c r="F53" s="175">
        <f>SUM(Област2014:КОЦ!F53)</f>
        <v>248</v>
      </c>
      <c r="G53" s="64">
        <f t="shared" si="9"/>
        <v>1.1567703717524138</v>
      </c>
      <c r="H53" s="37">
        <f t="shared" si="10"/>
        <v>0.6391752577319587</v>
      </c>
      <c r="I53" s="175">
        <f t="shared" si="11"/>
        <v>326</v>
      </c>
      <c r="J53" s="64">
        <f t="shared" si="12"/>
        <v>1.2981531183549293</v>
      </c>
      <c r="K53" s="66">
        <f t="shared" si="13"/>
        <v>0.7261549427540429</v>
      </c>
    </row>
    <row r="54" spans="1:11" ht="12.75" customHeight="1">
      <c r="A54" s="4"/>
      <c r="B54" s="212" t="s">
        <v>75</v>
      </c>
      <c r="C54" s="207">
        <f>SUM(Област2014:КОЦ!C54)</f>
        <v>73</v>
      </c>
      <c r="D54" s="208">
        <f t="shared" si="7"/>
        <v>1.9871515679442509</v>
      </c>
      <c r="E54" s="209">
        <f t="shared" si="8"/>
        <v>1.1978995733508369</v>
      </c>
      <c r="F54" s="207">
        <f>SUM(Област2014:КОЦ!F54)</f>
        <v>162</v>
      </c>
      <c r="G54" s="208">
        <f t="shared" si="9"/>
        <v>0.7556322589673026</v>
      </c>
      <c r="H54" s="210">
        <f t="shared" si="10"/>
        <v>0.4175257731958763</v>
      </c>
      <c r="I54" s="207">
        <f t="shared" si="11"/>
        <v>235</v>
      </c>
      <c r="J54" s="208">
        <f t="shared" si="12"/>
        <v>0.9357852233540135</v>
      </c>
      <c r="K54" s="211">
        <f t="shared" si="13"/>
        <v>0.5234552501447854</v>
      </c>
    </row>
    <row r="55" spans="1:11" ht="18.75" customHeight="1">
      <c r="A55" s="4"/>
      <c r="B55" s="38" t="s">
        <v>72</v>
      </c>
      <c r="C55" s="175">
        <f>SUM(Област2014:КОЦ!C55)</f>
        <v>15</v>
      </c>
      <c r="D55" s="64">
        <f t="shared" si="7"/>
        <v>0.40831881533101044</v>
      </c>
      <c r="E55" s="65">
        <f t="shared" si="8"/>
        <v>0.2461437479488021</v>
      </c>
      <c r="F55" s="174">
        <f>SUM(Област2014:КОЦ!F55)</f>
        <v>372</v>
      </c>
      <c r="G55" s="64">
        <f t="shared" si="9"/>
        <v>1.7351555576286208</v>
      </c>
      <c r="H55" s="37">
        <f t="shared" si="10"/>
        <v>0.9587628865979382</v>
      </c>
      <c r="I55" s="175">
        <f t="shared" si="11"/>
        <v>387</v>
      </c>
      <c r="J55" s="64">
        <f t="shared" si="12"/>
        <v>1.54105906994895</v>
      </c>
      <c r="K55" s="66">
        <f t="shared" si="13"/>
        <v>0.8620305608767319</v>
      </c>
    </row>
    <row r="56" spans="1:11" ht="11.25" customHeight="1">
      <c r="A56" s="4"/>
      <c r="B56" s="38" t="s">
        <v>76</v>
      </c>
      <c r="C56" s="207">
        <f>SUM(Област2014:КОЦ!C56)</f>
        <v>12</v>
      </c>
      <c r="D56" s="208">
        <f t="shared" si="7"/>
        <v>0.32665505226480834</v>
      </c>
      <c r="E56" s="209">
        <f t="shared" si="8"/>
        <v>0.1969149983590417</v>
      </c>
      <c r="F56" s="207">
        <f>SUM(Област2014:КОЦ!F56)</f>
        <v>346</v>
      </c>
      <c r="G56" s="208">
        <f t="shared" si="9"/>
        <v>1.6138812444610289</v>
      </c>
      <c r="H56" s="210">
        <f t="shared" si="10"/>
        <v>0.8917525773195877</v>
      </c>
      <c r="I56" s="207">
        <f t="shared" si="11"/>
        <v>358</v>
      </c>
      <c r="J56" s="208">
        <f t="shared" si="12"/>
        <v>1.4255791913222844</v>
      </c>
      <c r="K56" s="211">
        <f t="shared" si="13"/>
        <v>0.7974339555397157</v>
      </c>
    </row>
    <row r="57" spans="1:11" ht="17.25" customHeight="1" thickBot="1">
      <c r="A57" s="4"/>
      <c r="B57" s="42" t="s">
        <v>33</v>
      </c>
      <c r="C57" s="176">
        <f>SUM(Област2014:КОЦ!C57)</f>
        <v>70</v>
      </c>
      <c r="D57" s="70">
        <f t="shared" si="7"/>
        <v>1.9054878048780488</v>
      </c>
      <c r="E57" s="71">
        <f t="shared" si="8"/>
        <v>1.1486708237610765</v>
      </c>
      <c r="F57" s="176">
        <f>SUM(Област2014:КОЦ!F57)</f>
        <v>114</v>
      </c>
      <c r="G57" s="70">
        <f t="shared" si="9"/>
        <v>0.531741219273287</v>
      </c>
      <c r="H57" s="71">
        <f t="shared" si="10"/>
        <v>0.29381443298969073</v>
      </c>
      <c r="I57" s="178">
        <f t="shared" si="11"/>
        <v>184</v>
      </c>
      <c r="J57" s="70">
        <f t="shared" si="12"/>
        <v>0.7326999195622914</v>
      </c>
      <c r="K57" s="73">
        <f t="shared" si="13"/>
        <v>0.4098543235176193</v>
      </c>
    </row>
    <row r="58" spans="1:11" ht="15.75" thickBot="1">
      <c r="A58" s="82"/>
      <c r="B58" s="146" t="s">
        <v>22</v>
      </c>
      <c r="C58" s="187">
        <f>C48+C47+C46+C43+C38+C34+C33+C32+C27+C22+C18+C17+C16+C14+C13+C11+C10+C8+C5</f>
        <v>6094</v>
      </c>
      <c r="D58" s="206">
        <f t="shared" si="7"/>
        <v>165.88632404181186</v>
      </c>
      <c r="E58" s="110"/>
      <c r="F58" s="187">
        <f>F48+F47+F46+F43+F38+F34+F33+F32+F27+F22+F18+F17+F16+F14+F13+F11+F10+F8+F5</f>
        <v>38800</v>
      </c>
      <c r="G58" s="206">
        <f t="shared" si="9"/>
        <v>180.97859041932927</v>
      </c>
      <c r="H58" s="205"/>
      <c r="I58" s="137">
        <f>SUM(C58,F58)</f>
        <v>44894</v>
      </c>
      <c r="J58" s="206">
        <f t="shared" si="12"/>
        <v>178.77081624363865</v>
      </c>
      <c r="K58" s="186"/>
    </row>
    <row r="59" ht="15.75" customHeight="1"/>
    <row r="60" ht="11.25" customHeight="1"/>
  </sheetData>
  <mergeCells count="2">
    <mergeCell ref="B3:B4"/>
    <mergeCell ref="A1:K1"/>
  </mergeCells>
  <printOptions horizontalCentered="1" verticalCentered="1"/>
  <pageMargins left="0.2362204724409449" right="0.2362204724409449" top="0.61" bottom="0.4330708661417323" header="0.25" footer="0.2362204724409449"/>
  <pageSetup horizontalDpi="300" verticalDpi="3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workbookViewId="0" topLeftCell="B1">
      <pane ySplit="4" topLeftCell="BM40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6.875" style="0" customWidth="1"/>
    <col min="2" max="2" width="52.25390625" style="10" customWidth="1"/>
    <col min="3" max="3" width="10.00390625" style="52" customWidth="1"/>
    <col min="4" max="4" width="11.00390625" style="52" customWidth="1"/>
    <col min="5" max="5" width="9.00390625" style="52" customWidth="1"/>
    <col min="6" max="6" width="10.375" style="52" customWidth="1"/>
    <col min="7" max="7" width="9.875" style="52" customWidth="1"/>
    <col min="8" max="8" width="8.125" style="52" customWidth="1"/>
    <col min="9" max="9" width="10.75390625" style="52" customWidth="1"/>
    <col min="10" max="10" width="10.375" style="52" customWidth="1"/>
    <col min="11" max="11" width="8.125" style="52" customWidth="1"/>
  </cols>
  <sheetData>
    <row r="1" spans="1:11" ht="18.75" customHeight="1">
      <c r="A1" s="232" t="s">
        <v>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0.25" customHeight="1" thickBot="1">
      <c r="A2" s="21"/>
      <c r="B2" s="22"/>
      <c r="C2" s="48"/>
      <c r="D2" s="46">
        <v>12360</v>
      </c>
      <c r="E2" s="48"/>
      <c r="F2" s="48"/>
      <c r="G2" s="46">
        <v>75918</v>
      </c>
      <c r="H2" s="48"/>
      <c r="I2" s="48"/>
      <c r="J2" s="46">
        <f>SUM(D2:G2)</f>
        <v>88278</v>
      </c>
      <c r="K2" s="48"/>
    </row>
    <row r="3" spans="1:11" ht="18.75" customHeight="1">
      <c r="A3" s="234" t="s">
        <v>24</v>
      </c>
      <c r="B3" s="236" t="s">
        <v>5</v>
      </c>
      <c r="C3" s="50" t="s">
        <v>1</v>
      </c>
      <c r="D3" s="49"/>
      <c r="E3" s="49"/>
      <c r="F3" s="50" t="s">
        <v>2</v>
      </c>
      <c r="G3" s="49"/>
      <c r="H3" s="49"/>
      <c r="I3" s="50" t="s">
        <v>3</v>
      </c>
      <c r="J3" s="49"/>
      <c r="K3" s="51"/>
    </row>
    <row r="4" spans="1:11" ht="27.75" customHeight="1" thickBot="1">
      <c r="A4" s="235"/>
      <c r="B4" s="237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8" customHeight="1" thickBot="1">
      <c r="A5" s="107" t="s">
        <v>9</v>
      </c>
      <c r="B5" s="101" t="s">
        <v>26</v>
      </c>
      <c r="C5" s="96">
        <v>385</v>
      </c>
      <c r="D5" s="94">
        <f aca="true" t="shared" si="0" ref="D5:D58">C5*1000/$D$2</f>
        <v>31.148867313915858</v>
      </c>
      <c r="E5" s="95">
        <f aca="true" t="shared" si="1" ref="E5:E56">C5*100/C$58</f>
        <v>11.982570806100219</v>
      </c>
      <c r="F5" s="84">
        <v>272</v>
      </c>
      <c r="G5" s="94">
        <f aca="true" t="shared" si="2" ref="G5:G58">F5*1000/$G$2</f>
        <v>3.582813035116837</v>
      </c>
      <c r="H5" s="95">
        <f aca="true" t="shared" si="3" ref="H5:H56">F5*100/F$58</f>
        <v>1.9740184338486102</v>
      </c>
      <c r="I5" s="96">
        <f aca="true" t="shared" si="4" ref="I5:I57">SUM(C5,F5)</f>
        <v>657</v>
      </c>
      <c r="J5" s="94">
        <f aca="true" t="shared" si="5" ref="J5:J58">I5*1000/$J$2</f>
        <v>7.442397879426357</v>
      </c>
      <c r="K5" s="97">
        <f aca="true" t="shared" si="6" ref="K5:K57">I5*100/I$58</f>
        <v>3.8665254237288136</v>
      </c>
    </row>
    <row r="6" spans="1:11" s="1" customFormat="1" ht="15.75" customHeight="1">
      <c r="A6" s="4"/>
      <c r="B6" s="40" t="s">
        <v>36</v>
      </c>
      <c r="C6" s="117">
        <v>332</v>
      </c>
      <c r="D6" s="18">
        <f t="shared" si="0"/>
        <v>26.86084142394822</v>
      </c>
      <c r="E6" s="31">
        <f t="shared" si="1"/>
        <v>10.33302209772798</v>
      </c>
      <c r="F6" s="87">
        <v>178</v>
      </c>
      <c r="G6" s="18">
        <f t="shared" si="2"/>
        <v>2.3446350009220476</v>
      </c>
      <c r="H6" s="31">
        <f t="shared" si="3"/>
        <v>1.291820886856811</v>
      </c>
      <c r="I6" s="87">
        <f t="shared" si="4"/>
        <v>510</v>
      </c>
      <c r="J6" s="18">
        <f t="shared" si="5"/>
        <v>5.777203833344661</v>
      </c>
      <c r="K6" s="19">
        <f t="shared" si="6"/>
        <v>3.001412429378531</v>
      </c>
    </row>
    <row r="7" spans="1:11" s="1" customFormat="1" ht="15" customHeight="1" thickBot="1">
      <c r="A7" s="4"/>
      <c r="B7" s="39" t="s">
        <v>37</v>
      </c>
      <c r="C7" s="118"/>
      <c r="D7" s="12">
        <f t="shared" si="0"/>
        <v>0</v>
      </c>
      <c r="E7" s="32">
        <f t="shared" si="1"/>
        <v>0</v>
      </c>
      <c r="F7" s="119"/>
      <c r="G7" s="14">
        <f t="shared" si="2"/>
        <v>0</v>
      </c>
      <c r="H7" s="35">
        <f t="shared" si="3"/>
        <v>0</v>
      </c>
      <c r="I7" s="120">
        <f t="shared" si="4"/>
        <v>0</v>
      </c>
      <c r="J7" s="14">
        <f t="shared" si="5"/>
        <v>0</v>
      </c>
      <c r="K7" s="13">
        <f t="shared" si="6"/>
        <v>0</v>
      </c>
    </row>
    <row r="8" spans="1:11" ht="14.25" customHeight="1" thickBot="1">
      <c r="A8" s="107" t="s">
        <v>10</v>
      </c>
      <c r="B8" s="101" t="s">
        <v>38</v>
      </c>
      <c r="C8" s="93">
        <v>4</v>
      </c>
      <c r="D8" s="94">
        <f t="shared" si="0"/>
        <v>0.32362459546925565</v>
      </c>
      <c r="E8" s="95">
        <f t="shared" si="1"/>
        <v>0.12449424214130096</v>
      </c>
      <c r="F8" s="84">
        <v>605</v>
      </c>
      <c r="G8" s="94">
        <f t="shared" si="2"/>
        <v>7.969124581785611</v>
      </c>
      <c r="H8" s="95">
        <f t="shared" si="3"/>
        <v>4.390739531170622</v>
      </c>
      <c r="I8" s="96">
        <f t="shared" si="4"/>
        <v>609</v>
      </c>
      <c r="J8" s="94">
        <f t="shared" si="5"/>
        <v>6.898661048052743</v>
      </c>
      <c r="K8" s="11">
        <f t="shared" si="6"/>
        <v>3.584039548022599</v>
      </c>
    </row>
    <row r="9" spans="1:11" s="1" customFormat="1" ht="15" customHeight="1" thickBot="1">
      <c r="A9" s="16"/>
      <c r="B9" s="40" t="s">
        <v>39</v>
      </c>
      <c r="C9" s="117"/>
      <c r="D9" s="18">
        <f t="shared" si="0"/>
        <v>0</v>
      </c>
      <c r="E9" s="31">
        <f t="shared" si="1"/>
        <v>0</v>
      </c>
      <c r="F9" s="119">
        <v>320</v>
      </c>
      <c r="G9" s="18">
        <f t="shared" si="2"/>
        <v>4.215074158960984</v>
      </c>
      <c r="H9" s="31">
        <f t="shared" si="3"/>
        <v>2.3223746280571884</v>
      </c>
      <c r="I9" s="87">
        <f t="shared" si="4"/>
        <v>320</v>
      </c>
      <c r="J9" s="18">
        <f t="shared" si="5"/>
        <v>3.6249122091574346</v>
      </c>
      <c r="K9" s="19">
        <f t="shared" si="6"/>
        <v>1.8832391713747645</v>
      </c>
    </row>
    <row r="10" spans="1:11" s="6" customFormat="1" ht="15.75" customHeight="1" thickBot="1">
      <c r="A10" s="107" t="s">
        <v>11</v>
      </c>
      <c r="B10" s="92" t="s">
        <v>40</v>
      </c>
      <c r="C10" s="93">
        <v>15</v>
      </c>
      <c r="D10" s="94">
        <f t="shared" si="0"/>
        <v>1.2135922330097086</v>
      </c>
      <c r="E10" s="95">
        <f t="shared" si="1"/>
        <v>0.4668534080298786</v>
      </c>
      <c r="F10" s="84">
        <v>140</v>
      </c>
      <c r="G10" s="94">
        <f t="shared" si="2"/>
        <v>1.8440949445454307</v>
      </c>
      <c r="H10" s="95">
        <f t="shared" si="3"/>
        <v>1.01603889977502</v>
      </c>
      <c r="I10" s="96">
        <f t="shared" si="4"/>
        <v>155</v>
      </c>
      <c r="J10" s="94">
        <f t="shared" si="5"/>
        <v>1.7558168513106323</v>
      </c>
      <c r="K10" s="97">
        <f t="shared" si="6"/>
        <v>0.9121939736346516</v>
      </c>
    </row>
    <row r="11" spans="1:11" s="6" customFormat="1" ht="30" customHeight="1" thickBot="1">
      <c r="A11" s="100" t="s">
        <v>12</v>
      </c>
      <c r="B11" s="92" t="s">
        <v>41</v>
      </c>
      <c r="C11" s="93">
        <v>8</v>
      </c>
      <c r="D11" s="94">
        <f t="shared" si="0"/>
        <v>0.6472491909385113</v>
      </c>
      <c r="E11" s="95">
        <f t="shared" si="1"/>
        <v>0.24898848428260192</v>
      </c>
      <c r="F11" s="84">
        <v>666</v>
      </c>
      <c r="G11" s="94">
        <f t="shared" si="2"/>
        <v>8.772623093337549</v>
      </c>
      <c r="H11" s="95">
        <f t="shared" si="3"/>
        <v>4.833442194644023</v>
      </c>
      <c r="I11" s="96">
        <f t="shared" si="4"/>
        <v>674</v>
      </c>
      <c r="J11" s="94">
        <f t="shared" si="5"/>
        <v>7.634971340537846</v>
      </c>
      <c r="K11" s="97">
        <f t="shared" si="6"/>
        <v>3.9665725047080977</v>
      </c>
    </row>
    <row r="12" spans="1:11" s="6" customFormat="1" ht="16.5" customHeight="1" thickBot="1">
      <c r="A12" s="17"/>
      <c r="B12" s="41" t="s">
        <v>80</v>
      </c>
      <c r="C12" s="121">
        <v>8</v>
      </c>
      <c r="D12" s="29">
        <f t="shared" si="0"/>
        <v>0.6472491909385113</v>
      </c>
      <c r="E12" s="34">
        <f t="shared" si="1"/>
        <v>0.24898848428260192</v>
      </c>
      <c r="F12" s="119">
        <v>629</v>
      </c>
      <c r="G12" s="29">
        <f t="shared" si="2"/>
        <v>8.285255143707685</v>
      </c>
      <c r="H12" s="34">
        <f t="shared" si="3"/>
        <v>4.564917628274911</v>
      </c>
      <c r="I12" s="119">
        <f t="shared" si="4"/>
        <v>637</v>
      </c>
      <c r="J12" s="29">
        <f t="shared" si="5"/>
        <v>7.215840866354018</v>
      </c>
      <c r="K12" s="30">
        <f t="shared" si="6"/>
        <v>3.7488229755178906</v>
      </c>
    </row>
    <row r="13" spans="1:11" s="6" customFormat="1" ht="16.5" customHeight="1" thickBot="1">
      <c r="A13" s="100" t="s">
        <v>13</v>
      </c>
      <c r="B13" s="101" t="s">
        <v>42</v>
      </c>
      <c r="C13" s="102"/>
      <c r="D13" s="103">
        <f t="shared" si="0"/>
        <v>0</v>
      </c>
      <c r="E13" s="104">
        <f t="shared" si="1"/>
        <v>0</v>
      </c>
      <c r="F13" s="84"/>
      <c r="G13" s="103">
        <f t="shared" si="2"/>
        <v>0</v>
      </c>
      <c r="H13" s="104">
        <f t="shared" si="3"/>
        <v>0</v>
      </c>
      <c r="I13" s="105">
        <f t="shared" si="4"/>
        <v>0</v>
      </c>
      <c r="J13" s="103">
        <f t="shared" si="5"/>
        <v>0</v>
      </c>
      <c r="K13" s="106">
        <f t="shared" si="6"/>
        <v>0</v>
      </c>
    </row>
    <row r="14" spans="1:11" s="6" customFormat="1" ht="20.25" customHeight="1" thickBot="1">
      <c r="A14" s="100" t="s">
        <v>14</v>
      </c>
      <c r="B14" s="92" t="s">
        <v>43</v>
      </c>
      <c r="C14" s="93">
        <v>7</v>
      </c>
      <c r="D14" s="94">
        <f t="shared" si="0"/>
        <v>0.5663430420711975</v>
      </c>
      <c r="E14" s="95">
        <f t="shared" si="1"/>
        <v>0.2178649237472767</v>
      </c>
      <c r="F14" s="84">
        <v>487</v>
      </c>
      <c r="G14" s="94">
        <f t="shared" si="2"/>
        <v>6.4148159856687474</v>
      </c>
      <c r="H14" s="95">
        <f t="shared" si="3"/>
        <v>3.5343638870745337</v>
      </c>
      <c r="I14" s="96">
        <f t="shared" si="4"/>
        <v>494</v>
      </c>
      <c r="J14" s="94">
        <f t="shared" si="5"/>
        <v>5.5959582228867895</v>
      </c>
      <c r="K14" s="115">
        <f t="shared" si="6"/>
        <v>2.907250470809793</v>
      </c>
    </row>
    <row r="15" spans="1:11" s="1" customFormat="1" ht="13.5" customHeight="1" thickBot="1">
      <c r="A15" s="4"/>
      <c r="B15" s="39" t="s">
        <v>44</v>
      </c>
      <c r="C15" s="122"/>
      <c r="D15" s="14">
        <f t="shared" si="0"/>
        <v>0</v>
      </c>
      <c r="E15" s="35">
        <f t="shared" si="1"/>
        <v>0</v>
      </c>
      <c r="F15" s="119">
        <v>18</v>
      </c>
      <c r="G15" s="14">
        <f t="shared" si="2"/>
        <v>0.23709792144155536</v>
      </c>
      <c r="H15" s="35">
        <f t="shared" si="3"/>
        <v>0.13063357282821686</v>
      </c>
      <c r="I15" s="120">
        <f t="shared" si="4"/>
        <v>18</v>
      </c>
      <c r="J15" s="14">
        <f t="shared" si="5"/>
        <v>0.20390131176510568</v>
      </c>
      <c r="K15" s="20">
        <f t="shared" si="6"/>
        <v>0.1059322033898305</v>
      </c>
    </row>
    <row r="16" spans="1:11" s="1" customFormat="1" ht="15.75" customHeight="1" thickBot="1">
      <c r="A16" s="107" t="s">
        <v>15</v>
      </c>
      <c r="B16" s="101" t="s">
        <v>27</v>
      </c>
      <c r="C16" s="108">
        <v>22</v>
      </c>
      <c r="D16" s="109">
        <f t="shared" si="0"/>
        <v>1.779935275080906</v>
      </c>
      <c r="E16" s="110">
        <f t="shared" si="1"/>
        <v>0.6847183317771554</v>
      </c>
      <c r="F16" s="84">
        <v>816</v>
      </c>
      <c r="G16" s="109">
        <f t="shared" si="2"/>
        <v>10.74843910535051</v>
      </c>
      <c r="H16" s="110">
        <f t="shared" si="3"/>
        <v>5.92205530154583</v>
      </c>
      <c r="I16" s="84">
        <f t="shared" si="4"/>
        <v>838</v>
      </c>
      <c r="J16" s="109">
        <f t="shared" si="5"/>
        <v>9.492738847731031</v>
      </c>
      <c r="K16" s="111">
        <f t="shared" si="6"/>
        <v>4.931732580037664</v>
      </c>
    </row>
    <row r="17" spans="1:11" s="6" customFormat="1" ht="15.75" customHeight="1" thickBot="1">
      <c r="A17" s="112" t="s">
        <v>16</v>
      </c>
      <c r="B17" s="92" t="s">
        <v>45</v>
      </c>
      <c r="C17" s="93"/>
      <c r="D17" s="94">
        <f t="shared" si="0"/>
        <v>0</v>
      </c>
      <c r="E17" s="95">
        <f t="shared" si="1"/>
        <v>0</v>
      </c>
      <c r="F17" s="85"/>
      <c r="G17" s="94">
        <f t="shared" si="2"/>
        <v>0</v>
      </c>
      <c r="H17" s="95">
        <f t="shared" si="3"/>
        <v>0</v>
      </c>
      <c r="I17" s="96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5.75" customHeight="1" thickBot="1">
      <c r="A18" s="100" t="s">
        <v>17</v>
      </c>
      <c r="B18" s="92" t="s">
        <v>46</v>
      </c>
      <c r="C18" s="93">
        <v>30</v>
      </c>
      <c r="D18" s="94">
        <f t="shared" si="0"/>
        <v>2.4271844660194173</v>
      </c>
      <c r="E18" s="95">
        <f t="shared" si="1"/>
        <v>0.9337068160597572</v>
      </c>
      <c r="F18" s="84">
        <v>3781</v>
      </c>
      <c r="G18" s="94">
        <f t="shared" si="2"/>
        <v>49.80373560947338</v>
      </c>
      <c r="H18" s="95">
        <f t="shared" si="3"/>
        <v>27.440307714638216</v>
      </c>
      <c r="I18" s="96">
        <f t="shared" si="4"/>
        <v>3811</v>
      </c>
      <c r="J18" s="94">
        <f t="shared" si="5"/>
        <v>43.170438840934324</v>
      </c>
      <c r="K18" s="97">
        <f t="shared" si="6"/>
        <v>22.428201506591336</v>
      </c>
    </row>
    <row r="19" spans="1:11" s="1" customFormat="1" ht="15" customHeight="1">
      <c r="A19" s="4"/>
      <c r="B19" s="40" t="s">
        <v>47</v>
      </c>
      <c r="C19" s="117">
        <v>9</v>
      </c>
      <c r="D19" s="18">
        <f t="shared" si="0"/>
        <v>0.7281553398058253</v>
      </c>
      <c r="E19" s="31">
        <f t="shared" si="1"/>
        <v>0.2801120448179272</v>
      </c>
      <c r="F19" s="87">
        <v>6</v>
      </c>
      <c r="G19" s="18">
        <f t="shared" si="2"/>
        <v>0.07903264048051846</v>
      </c>
      <c r="H19" s="31">
        <f t="shared" si="3"/>
        <v>0.043544524276072284</v>
      </c>
      <c r="I19" s="87">
        <f t="shared" si="4"/>
        <v>15</v>
      </c>
      <c r="J19" s="18">
        <f t="shared" si="5"/>
        <v>0.16991775980425475</v>
      </c>
      <c r="K19" s="19">
        <f t="shared" si="6"/>
        <v>0.0882768361581921</v>
      </c>
    </row>
    <row r="20" spans="1:11" s="1" customFormat="1" ht="14.25" customHeight="1">
      <c r="A20" s="4"/>
      <c r="B20" s="38" t="s">
        <v>48</v>
      </c>
      <c r="C20" s="86"/>
      <c r="D20" s="12">
        <f t="shared" si="0"/>
        <v>0</v>
      </c>
      <c r="E20" s="32">
        <f t="shared" si="1"/>
        <v>0</v>
      </c>
      <c r="F20" s="86">
        <v>1130</v>
      </c>
      <c r="G20" s="12">
        <f t="shared" si="2"/>
        <v>14.884480623830976</v>
      </c>
      <c r="H20" s="32">
        <f t="shared" si="3"/>
        <v>8.200885405326947</v>
      </c>
      <c r="I20" s="86">
        <f t="shared" si="4"/>
        <v>1130</v>
      </c>
      <c r="J20" s="12">
        <f t="shared" si="5"/>
        <v>12.80047123858719</v>
      </c>
      <c r="K20" s="13">
        <f t="shared" si="6"/>
        <v>6.6501883239171375</v>
      </c>
    </row>
    <row r="21" spans="1:11" s="1" customFormat="1" ht="13.5" thickBot="1">
      <c r="A21" s="4"/>
      <c r="B21" s="38" t="s">
        <v>49</v>
      </c>
      <c r="C21" s="86"/>
      <c r="D21" s="12">
        <f t="shared" si="0"/>
        <v>0</v>
      </c>
      <c r="E21" s="32">
        <f t="shared" si="1"/>
        <v>0</v>
      </c>
      <c r="F21" s="119">
        <v>433</v>
      </c>
      <c r="G21" s="12">
        <f t="shared" si="2"/>
        <v>5.703522221344082</v>
      </c>
      <c r="H21" s="32">
        <f t="shared" si="3"/>
        <v>3.142463168589883</v>
      </c>
      <c r="I21" s="86">
        <f t="shared" si="4"/>
        <v>433</v>
      </c>
      <c r="J21" s="12">
        <f t="shared" si="5"/>
        <v>4.904959333016153</v>
      </c>
      <c r="K21" s="13">
        <f t="shared" si="6"/>
        <v>2.5482580037664784</v>
      </c>
    </row>
    <row r="22" spans="1:11" s="6" customFormat="1" ht="15.75" customHeight="1" thickBot="1">
      <c r="A22" s="100" t="s">
        <v>28</v>
      </c>
      <c r="B22" s="92" t="s">
        <v>50</v>
      </c>
      <c r="C22" s="93">
        <v>1454</v>
      </c>
      <c r="D22" s="94">
        <f t="shared" si="0"/>
        <v>117.63754045307444</v>
      </c>
      <c r="E22" s="95">
        <f t="shared" si="1"/>
        <v>45.2536570183629</v>
      </c>
      <c r="F22" s="84">
        <v>593</v>
      </c>
      <c r="G22" s="94">
        <f t="shared" si="2"/>
        <v>7.8110593008245734</v>
      </c>
      <c r="H22" s="95">
        <f t="shared" si="3"/>
        <v>4.303650482618478</v>
      </c>
      <c r="I22" s="96">
        <f t="shared" si="4"/>
        <v>2047</v>
      </c>
      <c r="J22" s="94">
        <f t="shared" si="5"/>
        <v>23.188110287953965</v>
      </c>
      <c r="K22" s="97">
        <f t="shared" si="6"/>
        <v>12.046845574387948</v>
      </c>
    </row>
    <row r="23" spans="1:11" s="1" customFormat="1" ht="16.5" customHeight="1">
      <c r="A23" s="4"/>
      <c r="B23" s="40" t="s">
        <v>51</v>
      </c>
      <c r="C23" s="117">
        <v>168</v>
      </c>
      <c r="D23" s="18">
        <f t="shared" si="0"/>
        <v>13.592233009708737</v>
      </c>
      <c r="E23" s="31">
        <f t="shared" si="1"/>
        <v>5.228758169934641</v>
      </c>
      <c r="F23" s="87"/>
      <c r="G23" s="18">
        <f t="shared" si="2"/>
        <v>0</v>
      </c>
      <c r="H23" s="31">
        <f t="shared" si="3"/>
        <v>0</v>
      </c>
      <c r="I23" s="87">
        <f t="shared" si="4"/>
        <v>168</v>
      </c>
      <c r="J23" s="18">
        <f t="shared" si="5"/>
        <v>1.903078909807653</v>
      </c>
      <c r="K23" s="19">
        <f t="shared" si="6"/>
        <v>0.9887005649717514</v>
      </c>
    </row>
    <row r="24" spans="1:11" s="1" customFormat="1" ht="14.25" customHeight="1">
      <c r="A24" s="4"/>
      <c r="B24" s="38" t="s">
        <v>52</v>
      </c>
      <c r="C24" s="118">
        <v>588</v>
      </c>
      <c r="D24" s="12">
        <f t="shared" si="0"/>
        <v>47.57281553398058</v>
      </c>
      <c r="E24" s="32">
        <f t="shared" si="1"/>
        <v>18.30065359477124</v>
      </c>
      <c r="F24" s="86">
        <v>331</v>
      </c>
      <c r="G24" s="12">
        <f t="shared" si="2"/>
        <v>4.359967333175268</v>
      </c>
      <c r="H24" s="32">
        <f t="shared" si="3"/>
        <v>2.402206255896654</v>
      </c>
      <c r="I24" s="86">
        <f t="shared" si="4"/>
        <v>919</v>
      </c>
      <c r="J24" s="12">
        <f t="shared" si="5"/>
        <v>10.410294750674007</v>
      </c>
      <c r="K24" s="13">
        <f t="shared" si="6"/>
        <v>5.408427495291902</v>
      </c>
    </row>
    <row r="25" spans="1:11" s="1" customFormat="1" ht="15" customHeight="1">
      <c r="A25" s="4"/>
      <c r="B25" s="38" t="s">
        <v>53</v>
      </c>
      <c r="C25" s="118">
        <v>663</v>
      </c>
      <c r="D25" s="12">
        <f t="shared" si="0"/>
        <v>53.640776699029125</v>
      </c>
      <c r="E25" s="32">
        <f t="shared" si="1"/>
        <v>20.634920634920636</v>
      </c>
      <c r="F25" s="86">
        <v>1</v>
      </c>
      <c r="G25" s="12">
        <f t="shared" si="2"/>
        <v>0.013172106746753075</v>
      </c>
      <c r="H25" s="32">
        <f t="shared" si="3"/>
        <v>0.007257420712678714</v>
      </c>
      <c r="I25" s="86">
        <f t="shared" si="4"/>
        <v>664</v>
      </c>
      <c r="J25" s="12">
        <f t="shared" si="5"/>
        <v>7.521692834001676</v>
      </c>
      <c r="K25" s="13">
        <f t="shared" si="6"/>
        <v>3.9077212806026367</v>
      </c>
    </row>
    <row r="26" spans="1:11" s="1" customFormat="1" ht="13.5" customHeight="1" thickBot="1">
      <c r="A26" s="4"/>
      <c r="B26" s="38" t="s">
        <v>54</v>
      </c>
      <c r="C26" s="118"/>
      <c r="D26" s="12">
        <f t="shared" si="0"/>
        <v>0</v>
      </c>
      <c r="E26" s="32">
        <f t="shared" si="1"/>
        <v>0</v>
      </c>
      <c r="F26" s="119"/>
      <c r="G26" s="12">
        <f t="shared" si="2"/>
        <v>0</v>
      </c>
      <c r="H26" s="32">
        <f t="shared" si="3"/>
        <v>0</v>
      </c>
      <c r="I26" s="86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8.75" customHeight="1" thickBot="1">
      <c r="A27" s="100" t="s">
        <v>18</v>
      </c>
      <c r="B27" s="92" t="s">
        <v>55</v>
      </c>
      <c r="C27" s="93">
        <v>340</v>
      </c>
      <c r="D27" s="94">
        <f t="shared" si="0"/>
        <v>27.508090614886733</v>
      </c>
      <c r="E27" s="95">
        <f t="shared" si="1"/>
        <v>10.582010582010582</v>
      </c>
      <c r="F27" s="84">
        <v>1913</v>
      </c>
      <c r="G27" s="94">
        <f t="shared" si="2"/>
        <v>25.198240206538635</v>
      </c>
      <c r="H27" s="95">
        <f t="shared" si="3"/>
        <v>13.88344582335438</v>
      </c>
      <c r="I27" s="96">
        <f t="shared" si="4"/>
        <v>2253</v>
      </c>
      <c r="J27" s="94">
        <f t="shared" si="5"/>
        <v>25.52164752259906</v>
      </c>
      <c r="K27" s="97">
        <f t="shared" si="6"/>
        <v>13.259180790960452</v>
      </c>
    </row>
    <row r="28" spans="1:11" s="1" customFormat="1" ht="12.75">
      <c r="A28" s="4"/>
      <c r="B28" s="40" t="s">
        <v>56</v>
      </c>
      <c r="C28" s="117"/>
      <c r="D28" s="18">
        <f t="shared" si="0"/>
        <v>0</v>
      </c>
      <c r="E28" s="31">
        <f t="shared" si="1"/>
        <v>0</v>
      </c>
      <c r="F28" s="87">
        <v>155</v>
      </c>
      <c r="G28" s="18">
        <f>F28*1000/$G$2</f>
        <v>2.0416765457467267</v>
      </c>
      <c r="H28" s="31">
        <f t="shared" si="3"/>
        <v>1.1249002104652006</v>
      </c>
      <c r="I28" s="87">
        <f t="shared" si="4"/>
        <v>155</v>
      </c>
      <c r="J28" s="18">
        <f t="shared" si="5"/>
        <v>1.7558168513106323</v>
      </c>
      <c r="K28" s="19">
        <f t="shared" si="6"/>
        <v>0.9121939736346516</v>
      </c>
    </row>
    <row r="29" spans="1:11" s="1" customFormat="1" ht="13.5" customHeight="1">
      <c r="A29" s="4"/>
      <c r="B29" s="38" t="s">
        <v>57</v>
      </c>
      <c r="C29" s="118">
        <v>61</v>
      </c>
      <c r="D29" s="12">
        <f t="shared" si="0"/>
        <v>4.935275080906149</v>
      </c>
      <c r="E29" s="32">
        <f t="shared" si="1"/>
        <v>1.8985371926548398</v>
      </c>
      <c r="F29" s="86">
        <v>40</v>
      </c>
      <c r="G29" s="12">
        <f t="shared" si="2"/>
        <v>0.526884269870123</v>
      </c>
      <c r="H29" s="32">
        <f t="shared" si="3"/>
        <v>0.29029682850714855</v>
      </c>
      <c r="I29" s="86">
        <f t="shared" si="4"/>
        <v>101</v>
      </c>
      <c r="J29" s="12">
        <f t="shared" si="5"/>
        <v>1.1441129160153152</v>
      </c>
      <c r="K29" s="13">
        <f t="shared" si="6"/>
        <v>0.59439736346516</v>
      </c>
    </row>
    <row r="30" spans="1:11" s="1" customFormat="1" ht="12.75">
      <c r="A30" s="4"/>
      <c r="B30" s="38" t="s">
        <v>58</v>
      </c>
      <c r="C30" s="118">
        <v>32</v>
      </c>
      <c r="D30" s="12">
        <f t="shared" si="0"/>
        <v>2.588996763754045</v>
      </c>
      <c r="E30" s="32">
        <f t="shared" si="1"/>
        <v>0.9959539371304077</v>
      </c>
      <c r="F30" s="88">
        <v>285</v>
      </c>
      <c r="G30" s="12">
        <f t="shared" si="2"/>
        <v>3.7540504228246268</v>
      </c>
      <c r="H30" s="32">
        <f t="shared" si="3"/>
        <v>2.0683649031134337</v>
      </c>
      <c r="I30" s="86">
        <f t="shared" si="4"/>
        <v>317</v>
      </c>
      <c r="J30" s="12">
        <f t="shared" si="5"/>
        <v>3.5909286571965837</v>
      </c>
      <c r="K30" s="13">
        <f t="shared" si="6"/>
        <v>1.865583804143126</v>
      </c>
    </row>
    <row r="31" spans="1:11" s="1" customFormat="1" ht="16.5" customHeight="1" thickBot="1">
      <c r="A31" s="5"/>
      <c r="B31" s="38" t="s">
        <v>59</v>
      </c>
      <c r="C31" s="118"/>
      <c r="D31" s="12">
        <f t="shared" si="0"/>
        <v>0</v>
      </c>
      <c r="E31" s="32">
        <f t="shared" si="1"/>
        <v>0</v>
      </c>
      <c r="F31" s="89">
        <v>199</v>
      </c>
      <c r="G31" s="12">
        <f t="shared" si="2"/>
        <v>2.621249242603862</v>
      </c>
      <c r="H31" s="32">
        <f t="shared" si="3"/>
        <v>1.444226721823064</v>
      </c>
      <c r="I31" s="86">
        <f t="shared" si="4"/>
        <v>199</v>
      </c>
      <c r="J31" s="12">
        <f t="shared" si="5"/>
        <v>2.2542422800697794</v>
      </c>
      <c r="K31" s="13">
        <f t="shared" si="6"/>
        <v>1.1711393596986817</v>
      </c>
    </row>
    <row r="32" spans="1:11" s="1" customFormat="1" ht="16.5" customHeight="1" thickBot="1">
      <c r="A32" s="100" t="s">
        <v>77</v>
      </c>
      <c r="B32" s="92" t="s">
        <v>63</v>
      </c>
      <c r="C32" s="93">
        <v>50</v>
      </c>
      <c r="D32" s="94">
        <f t="shared" si="0"/>
        <v>4.0453074433656955</v>
      </c>
      <c r="E32" s="95">
        <f t="shared" si="1"/>
        <v>1.5561780267662622</v>
      </c>
      <c r="F32" s="84">
        <v>362</v>
      </c>
      <c r="G32" s="94">
        <f>F32*1000/$G$2</f>
        <v>4.768302642324613</v>
      </c>
      <c r="H32" s="95">
        <f t="shared" si="3"/>
        <v>2.6271862979896943</v>
      </c>
      <c r="I32" s="96">
        <f>SUM(C32,F32)</f>
        <v>412</v>
      </c>
      <c r="J32" s="94">
        <f>I32*1000/$J$2</f>
        <v>4.667074469290197</v>
      </c>
      <c r="K32" s="97">
        <f t="shared" si="6"/>
        <v>2.4246704331450095</v>
      </c>
    </row>
    <row r="33" spans="1:11" s="1" customFormat="1" ht="26.25" thickBot="1">
      <c r="A33" s="100" t="s">
        <v>78</v>
      </c>
      <c r="B33" s="92" t="s">
        <v>64</v>
      </c>
      <c r="C33" s="93">
        <v>16</v>
      </c>
      <c r="D33" s="94">
        <f t="shared" si="0"/>
        <v>1.2944983818770226</v>
      </c>
      <c r="E33" s="95">
        <f t="shared" si="1"/>
        <v>0.49797696856520385</v>
      </c>
      <c r="F33" s="84">
        <v>801</v>
      </c>
      <c r="G33" s="94">
        <f>F33*1000/$G$2</f>
        <v>10.550857504149214</v>
      </c>
      <c r="H33" s="95">
        <f t="shared" si="3"/>
        <v>5.81319399085565</v>
      </c>
      <c r="I33" s="96">
        <f>SUM(C33,F33)</f>
        <v>817</v>
      </c>
      <c r="J33" s="94">
        <f>I33*1000/$J$2</f>
        <v>9.254853984005075</v>
      </c>
      <c r="K33" s="97">
        <f t="shared" si="6"/>
        <v>4.8081450094161955</v>
      </c>
    </row>
    <row r="34" spans="1:11" s="6" customFormat="1" ht="21" customHeight="1" thickBot="1">
      <c r="A34" s="100" t="s">
        <v>19</v>
      </c>
      <c r="B34" s="92" t="s">
        <v>60</v>
      </c>
      <c r="C34" s="93">
        <v>126</v>
      </c>
      <c r="D34" s="94">
        <f t="shared" si="0"/>
        <v>10.194174757281553</v>
      </c>
      <c r="E34" s="95">
        <f t="shared" si="1"/>
        <v>3.9215686274509802</v>
      </c>
      <c r="F34" s="84">
        <v>968</v>
      </c>
      <c r="G34" s="94">
        <f t="shared" si="2"/>
        <v>12.750599330856977</v>
      </c>
      <c r="H34" s="95">
        <f t="shared" si="3"/>
        <v>7.025183249872995</v>
      </c>
      <c r="I34" s="96">
        <f t="shared" si="4"/>
        <v>1094</v>
      </c>
      <c r="J34" s="94">
        <f t="shared" si="5"/>
        <v>12.392668615056978</v>
      </c>
      <c r="K34" s="97">
        <f t="shared" si="6"/>
        <v>6.438323917137477</v>
      </c>
    </row>
    <row r="35" spans="1:11" s="1" customFormat="1" ht="12.75">
      <c r="A35" s="4"/>
      <c r="B35" s="40" t="s">
        <v>61</v>
      </c>
      <c r="C35" s="117">
        <v>93</v>
      </c>
      <c r="D35" s="25">
        <f t="shared" si="0"/>
        <v>7.524271844660194</v>
      </c>
      <c r="E35" s="36">
        <f t="shared" si="1"/>
        <v>2.8944911297852474</v>
      </c>
      <c r="F35" s="87">
        <v>667</v>
      </c>
      <c r="G35" s="25">
        <f t="shared" si="2"/>
        <v>8.785795200084301</v>
      </c>
      <c r="H35" s="36">
        <f t="shared" si="3"/>
        <v>4.840699615356702</v>
      </c>
      <c r="I35" s="87">
        <f t="shared" si="4"/>
        <v>760</v>
      </c>
      <c r="J35" s="25">
        <f t="shared" si="5"/>
        <v>8.609166496748907</v>
      </c>
      <c r="K35" s="26">
        <f t="shared" si="6"/>
        <v>4.472693032015066</v>
      </c>
    </row>
    <row r="36" spans="1:11" s="1" customFormat="1" ht="13.5" customHeight="1">
      <c r="A36" s="4"/>
      <c r="B36" s="43" t="s">
        <v>31</v>
      </c>
      <c r="C36" s="118">
        <v>89</v>
      </c>
      <c r="D36" s="27">
        <f t="shared" si="0"/>
        <v>7.200647249190938</v>
      </c>
      <c r="E36" s="37">
        <f t="shared" si="1"/>
        <v>2.7699968876439462</v>
      </c>
      <c r="F36" s="86">
        <v>189</v>
      </c>
      <c r="G36" s="27">
        <f t="shared" si="2"/>
        <v>2.489528175136331</v>
      </c>
      <c r="H36" s="37">
        <f t="shared" si="3"/>
        <v>1.371652514696277</v>
      </c>
      <c r="I36" s="86">
        <f t="shared" si="4"/>
        <v>278</v>
      </c>
      <c r="J36" s="27">
        <f t="shared" si="5"/>
        <v>3.149142481705521</v>
      </c>
      <c r="K36" s="28">
        <f t="shared" si="6"/>
        <v>1.6360640301318268</v>
      </c>
    </row>
    <row r="37" spans="1:11" s="1" customFormat="1" ht="12" customHeight="1" thickBot="1">
      <c r="A37" s="16"/>
      <c r="B37" s="38" t="s">
        <v>81</v>
      </c>
      <c r="C37" s="118">
        <v>2</v>
      </c>
      <c r="D37" s="27">
        <f t="shared" si="0"/>
        <v>0.16181229773462782</v>
      </c>
      <c r="E37" s="37">
        <f t="shared" si="1"/>
        <v>0.06224712107065048</v>
      </c>
      <c r="F37" s="120">
        <v>170</v>
      </c>
      <c r="G37" s="27">
        <f t="shared" si="2"/>
        <v>2.239258146948023</v>
      </c>
      <c r="H37" s="37">
        <f t="shared" si="3"/>
        <v>1.2337615211553814</v>
      </c>
      <c r="I37" s="86">
        <f t="shared" si="4"/>
        <v>172</v>
      </c>
      <c r="J37" s="27">
        <f t="shared" si="5"/>
        <v>1.9483903124221211</v>
      </c>
      <c r="K37" s="28">
        <f t="shared" si="6"/>
        <v>1.012241054613936</v>
      </c>
    </row>
    <row r="38" spans="1:11" s="6" customFormat="1" ht="21" customHeight="1" thickBot="1">
      <c r="A38" s="100" t="s">
        <v>20</v>
      </c>
      <c r="B38" s="92" t="s">
        <v>32</v>
      </c>
      <c r="C38" s="93">
        <v>75</v>
      </c>
      <c r="D38" s="94">
        <f t="shared" si="0"/>
        <v>6.067961165048544</v>
      </c>
      <c r="E38" s="95">
        <f t="shared" si="1"/>
        <v>2.3342670401493932</v>
      </c>
      <c r="F38" s="84">
        <v>1053</v>
      </c>
      <c r="G38" s="94">
        <f t="shared" si="2"/>
        <v>13.87022840433099</v>
      </c>
      <c r="H38" s="95">
        <f t="shared" si="3"/>
        <v>7.642064010450686</v>
      </c>
      <c r="I38" s="96">
        <f t="shared" si="4"/>
        <v>1128</v>
      </c>
      <c r="J38" s="94">
        <f t="shared" si="5"/>
        <v>12.777815537279956</v>
      </c>
      <c r="K38" s="115">
        <f t="shared" si="6"/>
        <v>6.638418079096045</v>
      </c>
    </row>
    <row r="39" spans="1:11" s="1" customFormat="1" ht="12.75">
      <c r="A39" s="4"/>
      <c r="B39" s="40" t="s">
        <v>62</v>
      </c>
      <c r="C39" s="117">
        <v>12</v>
      </c>
      <c r="D39" s="18">
        <f t="shared" si="0"/>
        <v>0.970873786407767</v>
      </c>
      <c r="E39" s="31">
        <f t="shared" si="1"/>
        <v>0.3734827264239029</v>
      </c>
      <c r="F39" s="87">
        <v>182</v>
      </c>
      <c r="G39" s="18">
        <f t="shared" si="2"/>
        <v>2.39732342790906</v>
      </c>
      <c r="H39" s="31">
        <f t="shared" si="3"/>
        <v>1.320850569707526</v>
      </c>
      <c r="I39" s="87">
        <f t="shared" si="4"/>
        <v>194</v>
      </c>
      <c r="J39" s="18">
        <f t="shared" si="5"/>
        <v>2.1976030268016946</v>
      </c>
      <c r="K39" s="19">
        <f t="shared" si="6"/>
        <v>1.1417137476459511</v>
      </c>
    </row>
    <row r="40" spans="1:11" s="1" customFormat="1" ht="12.75">
      <c r="A40" s="4"/>
      <c r="B40" s="38" t="s">
        <v>34</v>
      </c>
      <c r="C40" s="118">
        <v>1</v>
      </c>
      <c r="D40" s="12">
        <f t="shared" si="0"/>
        <v>0.08090614886731391</v>
      </c>
      <c r="E40" s="32">
        <f t="shared" si="1"/>
        <v>0.03112356053532524</v>
      </c>
      <c r="F40" s="86">
        <v>97</v>
      </c>
      <c r="G40" s="12">
        <f t="shared" si="2"/>
        <v>1.2776943544350483</v>
      </c>
      <c r="H40" s="32">
        <f t="shared" si="3"/>
        <v>0.7039698091298353</v>
      </c>
      <c r="I40" s="86">
        <f t="shared" si="4"/>
        <v>98</v>
      </c>
      <c r="J40" s="12">
        <f t="shared" si="5"/>
        <v>1.1101293640544643</v>
      </c>
      <c r="K40" s="13">
        <f t="shared" si="6"/>
        <v>0.5767419962335216</v>
      </c>
    </row>
    <row r="41" spans="1:11" s="1" customFormat="1" ht="12.75">
      <c r="A41" s="4"/>
      <c r="B41" s="38" t="s">
        <v>25</v>
      </c>
      <c r="C41" s="118">
        <v>1</v>
      </c>
      <c r="D41" s="12">
        <f t="shared" si="0"/>
        <v>0.08090614886731391</v>
      </c>
      <c r="E41" s="32">
        <f t="shared" si="1"/>
        <v>0.03112356053532524</v>
      </c>
      <c r="F41" s="86">
        <v>15</v>
      </c>
      <c r="G41" s="12">
        <f t="shared" si="2"/>
        <v>0.19758160120129614</v>
      </c>
      <c r="H41" s="32">
        <f t="shared" si="3"/>
        <v>0.10886131069018071</v>
      </c>
      <c r="I41" s="86">
        <f t="shared" si="4"/>
        <v>16</v>
      </c>
      <c r="J41" s="12">
        <f t="shared" si="5"/>
        <v>0.18124561045787171</v>
      </c>
      <c r="K41" s="13">
        <f t="shared" si="6"/>
        <v>0.09416195856873823</v>
      </c>
    </row>
    <row r="42" spans="1:11" s="1" customFormat="1" ht="13.5" thickBot="1">
      <c r="A42" s="5"/>
      <c r="B42" s="38" t="s">
        <v>35</v>
      </c>
      <c r="C42" s="118">
        <v>23</v>
      </c>
      <c r="D42" s="12">
        <f t="shared" si="0"/>
        <v>1.86084142394822</v>
      </c>
      <c r="E42" s="32">
        <f t="shared" si="1"/>
        <v>0.7158418923124805</v>
      </c>
      <c r="F42" s="119">
        <v>375</v>
      </c>
      <c r="G42" s="12">
        <f t="shared" si="2"/>
        <v>4.939540030032403</v>
      </c>
      <c r="H42" s="32">
        <f t="shared" si="3"/>
        <v>2.7215327672545175</v>
      </c>
      <c r="I42" s="86">
        <f t="shared" si="4"/>
        <v>398</v>
      </c>
      <c r="J42" s="12">
        <f t="shared" si="5"/>
        <v>4.508484560139559</v>
      </c>
      <c r="K42" s="13">
        <f t="shared" si="6"/>
        <v>2.3422787193973633</v>
      </c>
    </row>
    <row r="43" spans="1:11" s="6" customFormat="1" ht="23.25" customHeight="1" thickBot="1">
      <c r="A43" s="100" t="s">
        <v>21</v>
      </c>
      <c r="B43" s="92" t="s">
        <v>66</v>
      </c>
      <c r="C43" s="93">
        <v>390</v>
      </c>
      <c r="D43" s="94">
        <f t="shared" si="0"/>
        <v>31.553398058252426</v>
      </c>
      <c r="E43" s="95">
        <f t="shared" si="1"/>
        <v>12.138188608776844</v>
      </c>
      <c r="F43" s="84"/>
      <c r="G43" s="94">
        <f t="shared" si="2"/>
        <v>0</v>
      </c>
      <c r="H43" s="95">
        <f t="shared" si="3"/>
        <v>0</v>
      </c>
      <c r="I43" s="96">
        <f t="shared" si="4"/>
        <v>390</v>
      </c>
      <c r="J43" s="94">
        <f t="shared" si="5"/>
        <v>4.417861754910623</v>
      </c>
      <c r="K43" s="115">
        <f t="shared" si="6"/>
        <v>2.2951977401129944</v>
      </c>
    </row>
    <row r="44" spans="1:11" s="1" customFormat="1" ht="30" customHeight="1">
      <c r="A44" s="9"/>
      <c r="B44" s="130" t="s">
        <v>85</v>
      </c>
      <c r="C44" s="117">
        <v>24</v>
      </c>
      <c r="D44" s="18">
        <f t="shared" si="0"/>
        <v>1.941747572815534</v>
      </c>
      <c r="E44" s="31">
        <f t="shared" si="1"/>
        <v>0.7469654528478058</v>
      </c>
      <c r="F44" s="123"/>
      <c r="G44" s="18">
        <f t="shared" si="2"/>
        <v>0</v>
      </c>
      <c r="H44" s="31">
        <f t="shared" si="3"/>
        <v>0</v>
      </c>
      <c r="I44" s="87">
        <f t="shared" si="4"/>
        <v>24</v>
      </c>
      <c r="J44" s="18">
        <f t="shared" si="5"/>
        <v>0.2718684156868076</v>
      </c>
      <c r="K44" s="19">
        <f t="shared" si="6"/>
        <v>0.14124293785310735</v>
      </c>
    </row>
    <row r="45" spans="1:11" s="1" customFormat="1" ht="16.5" customHeight="1" thickBot="1">
      <c r="A45" s="4"/>
      <c r="B45" s="43" t="s">
        <v>82</v>
      </c>
      <c r="C45" s="118">
        <v>6</v>
      </c>
      <c r="D45" s="12">
        <f t="shared" si="0"/>
        <v>0.4854368932038835</v>
      </c>
      <c r="E45" s="32">
        <f t="shared" si="1"/>
        <v>0.18674136321195145</v>
      </c>
      <c r="F45" s="124"/>
      <c r="G45" s="12">
        <f t="shared" si="2"/>
        <v>0</v>
      </c>
      <c r="H45" s="32">
        <f t="shared" si="3"/>
        <v>0</v>
      </c>
      <c r="I45" s="86">
        <f t="shared" si="4"/>
        <v>6</v>
      </c>
      <c r="J45" s="12">
        <f t="shared" si="5"/>
        <v>0.0679671039217019</v>
      </c>
      <c r="K45" s="13">
        <f t="shared" si="6"/>
        <v>0.03531073446327684</v>
      </c>
    </row>
    <row r="46" spans="1:11" s="1" customFormat="1" ht="18" customHeight="1" thickBot="1">
      <c r="A46" s="100" t="s">
        <v>79</v>
      </c>
      <c r="B46" s="92" t="s">
        <v>65</v>
      </c>
      <c r="C46" s="93">
        <v>3</v>
      </c>
      <c r="D46" s="94">
        <f t="shared" si="0"/>
        <v>0.24271844660194175</v>
      </c>
      <c r="E46" s="95">
        <f t="shared" si="1"/>
        <v>0.09337068160597572</v>
      </c>
      <c r="F46" s="84">
        <v>2</v>
      </c>
      <c r="G46" s="94">
        <f>F46*1000/$G$2</f>
        <v>0.02634421349350615</v>
      </c>
      <c r="H46" s="95">
        <f t="shared" si="3"/>
        <v>0.014514841425357429</v>
      </c>
      <c r="I46" s="96">
        <f>SUM(C46,F46)</f>
        <v>5</v>
      </c>
      <c r="J46" s="94">
        <f>I46*1000/$J$2</f>
        <v>0.056639253268084916</v>
      </c>
      <c r="K46" s="97">
        <f t="shared" si="6"/>
        <v>0.029425612052730695</v>
      </c>
    </row>
    <row r="47" spans="1:11" s="6" customFormat="1" ht="21" customHeight="1" thickBot="1">
      <c r="A47" s="100" t="s">
        <v>29</v>
      </c>
      <c r="B47" s="92" t="s">
        <v>67</v>
      </c>
      <c r="C47" s="93">
        <v>28</v>
      </c>
      <c r="D47" s="94">
        <f t="shared" si="0"/>
        <v>2.26537216828479</v>
      </c>
      <c r="E47" s="95">
        <f t="shared" si="1"/>
        <v>0.8714596949891068</v>
      </c>
      <c r="F47" s="84">
        <v>124</v>
      </c>
      <c r="G47" s="94">
        <f t="shared" si="2"/>
        <v>1.6333412365973814</v>
      </c>
      <c r="H47" s="95">
        <f t="shared" si="3"/>
        <v>0.8999201683721605</v>
      </c>
      <c r="I47" s="96">
        <f t="shared" si="4"/>
        <v>152</v>
      </c>
      <c r="J47" s="94">
        <f t="shared" si="5"/>
        <v>1.7218332993497814</v>
      </c>
      <c r="K47" s="97">
        <f t="shared" si="6"/>
        <v>0.8945386064030132</v>
      </c>
    </row>
    <row r="48" spans="1:11" s="6" customFormat="1" ht="19.5" customHeight="1" thickBot="1">
      <c r="A48" s="100" t="s">
        <v>30</v>
      </c>
      <c r="B48" s="92" t="s">
        <v>68</v>
      </c>
      <c r="C48" s="93">
        <v>260</v>
      </c>
      <c r="D48" s="94">
        <f t="shared" si="0"/>
        <v>21.035598705501616</v>
      </c>
      <c r="E48" s="95">
        <f t="shared" si="1"/>
        <v>8.092125739184564</v>
      </c>
      <c r="F48" s="84">
        <v>1196</v>
      </c>
      <c r="G48" s="94">
        <f t="shared" si="2"/>
        <v>15.753839669116678</v>
      </c>
      <c r="H48" s="95">
        <f t="shared" si="3"/>
        <v>8.679875172363742</v>
      </c>
      <c r="I48" s="96">
        <f t="shared" si="4"/>
        <v>1456</v>
      </c>
      <c r="J48" s="94">
        <f t="shared" si="5"/>
        <v>16.493350551666328</v>
      </c>
      <c r="K48" s="97">
        <f t="shared" si="6"/>
        <v>8.568738229755178</v>
      </c>
    </row>
    <row r="49" spans="1:11" s="1" customFormat="1" ht="12.75">
      <c r="A49" s="4"/>
      <c r="B49" s="40" t="s">
        <v>69</v>
      </c>
      <c r="C49" s="117">
        <v>75</v>
      </c>
      <c r="D49" s="18">
        <f t="shared" si="0"/>
        <v>6.067961165048544</v>
      </c>
      <c r="E49" s="31">
        <f t="shared" si="1"/>
        <v>2.3342670401493932</v>
      </c>
      <c r="F49" s="87">
        <v>318</v>
      </c>
      <c r="G49" s="18">
        <f t="shared" si="2"/>
        <v>4.188729945467478</v>
      </c>
      <c r="H49" s="31">
        <f t="shared" si="3"/>
        <v>2.307859786631831</v>
      </c>
      <c r="I49" s="87">
        <f t="shared" si="4"/>
        <v>393</v>
      </c>
      <c r="J49" s="18">
        <f t="shared" si="5"/>
        <v>4.4518453068714745</v>
      </c>
      <c r="K49" s="19">
        <f t="shared" si="6"/>
        <v>2.312853107344633</v>
      </c>
    </row>
    <row r="50" spans="1:11" s="1" customFormat="1" ht="12.75">
      <c r="A50" s="4"/>
      <c r="B50" s="38" t="s">
        <v>73</v>
      </c>
      <c r="C50" s="118"/>
      <c r="D50" s="12">
        <f t="shared" si="0"/>
        <v>0</v>
      </c>
      <c r="E50" s="32">
        <f t="shared" si="1"/>
        <v>0</v>
      </c>
      <c r="F50" s="86">
        <v>2</v>
      </c>
      <c r="G50" s="12">
        <f t="shared" si="2"/>
        <v>0.02634421349350615</v>
      </c>
      <c r="H50" s="32">
        <f t="shared" si="3"/>
        <v>0.014514841425357429</v>
      </c>
      <c r="I50" s="86">
        <f t="shared" si="4"/>
        <v>2</v>
      </c>
      <c r="J50" s="12">
        <f t="shared" si="5"/>
        <v>0.022655701307233964</v>
      </c>
      <c r="K50" s="13">
        <f t="shared" si="6"/>
        <v>0.011770244821092278</v>
      </c>
    </row>
    <row r="51" spans="1:11" s="1" customFormat="1" ht="12.75">
      <c r="A51" s="4"/>
      <c r="B51" s="38" t="s">
        <v>70</v>
      </c>
      <c r="C51" s="118">
        <v>4</v>
      </c>
      <c r="D51" s="12">
        <f t="shared" si="0"/>
        <v>0.32362459546925565</v>
      </c>
      <c r="E51" s="32">
        <f t="shared" si="1"/>
        <v>0.12449424214130096</v>
      </c>
      <c r="F51" s="86">
        <v>110</v>
      </c>
      <c r="G51" s="12">
        <f t="shared" si="2"/>
        <v>1.4489317421428383</v>
      </c>
      <c r="H51" s="32">
        <f t="shared" si="3"/>
        <v>0.7983162783946586</v>
      </c>
      <c r="I51" s="86">
        <f t="shared" si="4"/>
        <v>114</v>
      </c>
      <c r="J51" s="12">
        <f t="shared" si="5"/>
        <v>1.291374974512336</v>
      </c>
      <c r="K51" s="13">
        <f t="shared" si="6"/>
        <v>0.6709039548022598</v>
      </c>
    </row>
    <row r="52" spans="1:11" s="1" customFormat="1" ht="12.75">
      <c r="A52" s="4"/>
      <c r="B52" s="38" t="s">
        <v>74</v>
      </c>
      <c r="C52" s="118"/>
      <c r="D52" s="12">
        <f t="shared" si="0"/>
        <v>0</v>
      </c>
      <c r="E52" s="32">
        <f t="shared" si="1"/>
        <v>0</v>
      </c>
      <c r="F52" s="86">
        <v>18</v>
      </c>
      <c r="G52" s="12">
        <f t="shared" si="2"/>
        <v>0.23709792144155536</v>
      </c>
      <c r="H52" s="32">
        <f t="shared" si="3"/>
        <v>0.13063357282821686</v>
      </c>
      <c r="I52" s="86">
        <f t="shared" si="4"/>
        <v>18</v>
      </c>
      <c r="J52" s="12">
        <f t="shared" si="5"/>
        <v>0.20390131176510568</v>
      </c>
      <c r="K52" s="13">
        <f t="shared" si="6"/>
        <v>0.1059322033898305</v>
      </c>
    </row>
    <row r="53" spans="1:11" s="1" customFormat="1" ht="12.75">
      <c r="A53" s="4"/>
      <c r="B53" s="38" t="s">
        <v>71</v>
      </c>
      <c r="C53" s="118">
        <v>78</v>
      </c>
      <c r="D53" s="12">
        <f t="shared" si="0"/>
        <v>6.310679611650485</v>
      </c>
      <c r="E53" s="32">
        <f t="shared" si="1"/>
        <v>2.4276377217553686</v>
      </c>
      <c r="F53" s="86">
        <v>248</v>
      </c>
      <c r="G53" s="12">
        <f t="shared" si="2"/>
        <v>3.266682473194763</v>
      </c>
      <c r="H53" s="32">
        <f t="shared" si="3"/>
        <v>1.799840336744321</v>
      </c>
      <c r="I53" s="86">
        <f t="shared" si="4"/>
        <v>326</v>
      </c>
      <c r="J53" s="12">
        <f t="shared" si="5"/>
        <v>3.6928793130791364</v>
      </c>
      <c r="K53" s="13">
        <f t="shared" si="6"/>
        <v>1.9185499058380415</v>
      </c>
    </row>
    <row r="54" spans="1:11" s="1" customFormat="1" ht="12.75">
      <c r="A54" s="4"/>
      <c r="B54" s="38" t="s">
        <v>75</v>
      </c>
      <c r="C54" s="118">
        <v>73</v>
      </c>
      <c r="D54" s="12">
        <f t="shared" si="0"/>
        <v>5.906148867313916</v>
      </c>
      <c r="E54" s="32">
        <f t="shared" si="1"/>
        <v>2.2720199190787427</v>
      </c>
      <c r="F54" s="86">
        <v>162</v>
      </c>
      <c r="G54" s="12">
        <f t="shared" si="2"/>
        <v>2.133881292973998</v>
      </c>
      <c r="H54" s="32">
        <f t="shared" si="3"/>
        <v>1.1757021554539517</v>
      </c>
      <c r="I54" s="86">
        <f t="shared" si="4"/>
        <v>235</v>
      </c>
      <c r="J54" s="12">
        <f t="shared" si="5"/>
        <v>2.662044903599991</v>
      </c>
      <c r="K54" s="13">
        <f t="shared" si="6"/>
        <v>1.3830037664783428</v>
      </c>
    </row>
    <row r="55" spans="1:11" s="1" customFormat="1" ht="12.75">
      <c r="A55" s="4"/>
      <c r="B55" s="38" t="s">
        <v>72</v>
      </c>
      <c r="C55" s="118">
        <v>15</v>
      </c>
      <c r="D55" s="12">
        <f t="shared" si="0"/>
        <v>1.2135922330097086</v>
      </c>
      <c r="E55" s="32">
        <f t="shared" si="1"/>
        <v>0.4668534080298786</v>
      </c>
      <c r="F55" s="86">
        <v>372</v>
      </c>
      <c r="G55" s="12">
        <f t="shared" si="2"/>
        <v>4.900023709792144</v>
      </c>
      <c r="H55" s="32">
        <f t="shared" si="3"/>
        <v>2.6997605051164815</v>
      </c>
      <c r="I55" s="86">
        <f t="shared" si="4"/>
        <v>387</v>
      </c>
      <c r="J55" s="12">
        <f t="shared" si="5"/>
        <v>4.383878202949773</v>
      </c>
      <c r="K55" s="13">
        <f t="shared" si="6"/>
        <v>2.277542372881356</v>
      </c>
    </row>
    <row r="56" spans="1:11" s="1" customFormat="1" ht="12.75">
      <c r="A56" s="4"/>
      <c r="B56" s="38" t="s">
        <v>76</v>
      </c>
      <c r="C56" s="118">
        <v>12</v>
      </c>
      <c r="D56" s="12">
        <f t="shared" si="0"/>
        <v>0.970873786407767</v>
      </c>
      <c r="E56" s="32">
        <f t="shared" si="1"/>
        <v>0.3734827264239029</v>
      </c>
      <c r="F56" s="86">
        <v>346</v>
      </c>
      <c r="G56" s="12">
        <f t="shared" si="2"/>
        <v>4.557548934376564</v>
      </c>
      <c r="H56" s="32">
        <f t="shared" si="3"/>
        <v>2.511067566586835</v>
      </c>
      <c r="I56" s="86">
        <f t="shared" si="4"/>
        <v>358</v>
      </c>
      <c r="J56" s="12">
        <f t="shared" si="5"/>
        <v>4.05537053399488</v>
      </c>
      <c r="K56" s="13">
        <f t="shared" si="6"/>
        <v>2.1068738229755177</v>
      </c>
    </row>
    <row r="57" spans="1:11" s="1" customFormat="1" ht="13.5" thickBot="1">
      <c r="A57" s="4"/>
      <c r="B57" s="38" t="s">
        <v>33</v>
      </c>
      <c r="C57" s="125">
        <v>39</v>
      </c>
      <c r="D57" s="12">
        <f t="shared" si="0"/>
        <v>3.1553398058252426</v>
      </c>
      <c r="E57" s="32">
        <f>C57*100/C$58</f>
        <v>1.2138188608776843</v>
      </c>
      <c r="F57" s="86">
        <v>38</v>
      </c>
      <c r="G57" s="12">
        <f t="shared" si="2"/>
        <v>0.5005400563766169</v>
      </c>
      <c r="H57" s="32">
        <f>F57*100/F$58</f>
        <v>0.27578198708179114</v>
      </c>
      <c r="I57" s="86">
        <f t="shared" si="4"/>
        <v>77</v>
      </c>
      <c r="J57" s="12">
        <f t="shared" si="5"/>
        <v>0.8722445003285076</v>
      </c>
      <c r="K57" s="13">
        <f t="shared" si="6"/>
        <v>0.4531544256120527</v>
      </c>
    </row>
    <row r="58" spans="1:11" s="6" customFormat="1" ht="18.75" customHeight="1" thickBot="1">
      <c r="A58" s="113"/>
      <c r="B58" s="114" t="s">
        <v>22</v>
      </c>
      <c r="C58" s="93">
        <f>C48+C47+C46+C43+C38+C34+C33+C32+C27+C22+C18+C17+C16+C14+C13+C11+C10+C8+C5</f>
        <v>3213</v>
      </c>
      <c r="D58" s="206">
        <f t="shared" si="0"/>
        <v>259.9514563106796</v>
      </c>
      <c r="E58" s="95"/>
      <c r="F58" s="148">
        <f>F48+F47+F46+F43+F38+F34+F33+F32+F27+F22+F18+F17+F16+F14+F13+F11+F10+F8+F5</f>
        <v>13779</v>
      </c>
      <c r="G58" s="218">
        <f t="shared" si="2"/>
        <v>181.49845886351062</v>
      </c>
      <c r="H58" s="95"/>
      <c r="I58" s="96">
        <f>I48+I47+I46+I43+I38+I34+I33+I32+I27+I22+I18+I17+I16+I14+I13+I11+I10+I8+I5</f>
        <v>16992</v>
      </c>
      <c r="J58" s="206">
        <f t="shared" si="5"/>
        <v>192.48283830625977</v>
      </c>
      <c r="K58" s="97"/>
    </row>
    <row r="59" spans="1:11" s="6" customFormat="1" ht="22.5" customHeight="1">
      <c r="A59" s="15"/>
      <c r="B59" s="223" t="s">
        <v>87</v>
      </c>
      <c r="C59" s="223"/>
      <c r="D59" s="223"/>
      <c r="E59" s="223"/>
      <c r="F59" s="223"/>
      <c r="G59" s="223"/>
      <c r="H59" s="223"/>
      <c r="I59" s="231" t="s">
        <v>86</v>
      </c>
      <c r="J59" s="231"/>
      <c r="K59" s="231"/>
    </row>
  </sheetData>
  <mergeCells count="5">
    <mergeCell ref="B59:H59"/>
    <mergeCell ref="I59:K59"/>
    <mergeCell ref="A1:K1"/>
    <mergeCell ref="A3:A4"/>
    <mergeCell ref="B3:B4"/>
  </mergeCells>
  <printOptions/>
  <pageMargins left="0.75" right="0.75" top="0.47" bottom="0.77" header="0" footer="0"/>
  <pageSetup horizontalDpi="600" verticalDpi="600" orientation="landscape" paperSize="9" r:id="rId1"/>
  <headerFooter alignWithMargins="0">
    <oddFooter>&amp;L&amp;Z&amp;F - &amp;A&amp;R&amp;P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5.75390625" style="0" customWidth="1"/>
    <col min="2" max="2" width="47.87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11.7539062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6.5" customHeight="1">
      <c r="A1" s="225" t="s">
        <v>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11166</v>
      </c>
      <c r="E2" s="23"/>
      <c r="F2" s="23"/>
      <c r="G2" s="46">
        <v>59114</v>
      </c>
      <c r="H2" s="2"/>
      <c r="I2" s="2"/>
      <c r="J2" s="46">
        <f>SUM(D2:G2)</f>
        <v>70280</v>
      </c>
      <c r="K2" s="2"/>
    </row>
    <row r="3" spans="1:11" ht="15" customHeight="1">
      <c r="A3" s="234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27.75" customHeight="1" thickBot="1">
      <c r="A4" s="235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107" t="s">
        <v>9</v>
      </c>
      <c r="B5" s="101" t="s">
        <v>26</v>
      </c>
      <c r="C5" s="148">
        <v>216</v>
      </c>
      <c r="D5" s="94">
        <f aca="true" t="shared" si="0" ref="D5:D58">C5*1000/$D$2</f>
        <v>19.34443847393874</v>
      </c>
      <c r="E5" s="95">
        <f aca="true" t="shared" si="1" ref="E5:E56">C5*100/C$58</f>
        <v>14.614343707713125</v>
      </c>
      <c r="F5" s="137">
        <v>182</v>
      </c>
      <c r="G5" s="94">
        <f aca="true" t="shared" si="2" ref="G5:G58">F5*1000/$G$2</f>
        <v>3.078796900903339</v>
      </c>
      <c r="H5" s="95">
        <f aca="true" t="shared" si="3" ref="H5:H56">F5*100/F$58</f>
        <v>2.368558042686101</v>
      </c>
      <c r="I5" s="148">
        <f aca="true" t="shared" si="4" ref="I5:I57">SUM(C5,F5)</f>
        <v>398</v>
      </c>
      <c r="J5" s="94">
        <f aca="true" t="shared" si="5" ref="J5:J58">I5*1000/$J$2</f>
        <v>5.663062037564029</v>
      </c>
      <c r="K5" s="97">
        <f aca="true" t="shared" si="6" ref="K5:K57">I5*100/I$58</f>
        <v>4.344029687841083</v>
      </c>
    </row>
    <row r="6" spans="1:11" s="1" customFormat="1" ht="15.75" customHeight="1">
      <c r="A6" s="4"/>
      <c r="B6" s="40" t="s">
        <v>36</v>
      </c>
      <c r="C6" s="149">
        <v>201</v>
      </c>
      <c r="D6" s="18">
        <f t="shared" si="0"/>
        <v>18.00107469102633</v>
      </c>
      <c r="E6" s="31">
        <f t="shared" si="1"/>
        <v>13.599458728010825</v>
      </c>
      <c r="F6" s="140">
        <v>140</v>
      </c>
      <c r="G6" s="18">
        <f t="shared" si="2"/>
        <v>2.368305308387184</v>
      </c>
      <c r="H6" s="31">
        <f t="shared" si="3"/>
        <v>1.8219677251431545</v>
      </c>
      <c r="I6" s="140">
        <f t="shared" si="4"/>
        <v>341</v>
      </c>
      <c r="J6" s="18">
        <f t="shared" si="5"/>
        <v>4.852020489470688</v>
      </c>
      <c r="K6" s="19">
        <f t="shared" si="6"/>
        <v>3.7218947827985156</v>
      </c>
    </row>
    <row r="7" spans="1:11" s="1" customFormat="1" ht="15.75" customHeight="1" thickBot="1">
      <c r="A7" s="4"/>
      <c r="B7" s="39" t="s">
        <v>37</v>
      </c>
      <c r="C7" s="150"/>
      <c r="D7" s="12">
        <f t="shared" si="0"/>
        <v>0</v>
      </c>
      <c r="E7" s="32">
        <f t="shared" si="1"/>
        <v>0</v>
      </c>
      <c r="F7" s="135"/>
      <c r="G7" s="14">
        <f t="shared" si="2"/>
        <v>0</v>
      </c>
      <c r="H7" s="35">
        <f t="shared" si="3"/>
        <v>0</v>
      </c>
      <c r="I7" s="142">
        <f t="shared" si="4"/>
        <v>0</v>
      </c>
      <c r="J7" s="14">
        <f t="shared" si="5"/>
        <v>0</v>
      </c>
      <c r="K7" s="13">
        <f t="shared" si="6"/>
        <v>0</v>
      </c>
    </row>
    <row r="8" spans="1:11" ht="17.25" customHeight="1" thickBot="1">
      <c r="A8" s="107" t="s">
        <v>10</v>
      </c>
      <c r="B8" s="101" t="s">
        <v>38</v>
      </c>
      <c r="C8" s="151">
        <v>4</v>
      </c>
      <c r="D8" s="94">
        <f t="shared" si="0"/>
        <v>0.35823034210997673</v>
      </c>
      <c r="E8" s="95">
        <f t="shared" si="1"/>
        <v>0.2706359945872801</v>
      </c>
      <c r="F8" s="137">
        <v>116</v>
      </c>
      <c r="G8" s="94">
        <f t="shared" si="2"/>
        <v>1.9623101126636668</v>
      </c>
      <c r="H8" s="95">
        <f t="shared" si="3"/>
        <v>1.5096304008328996</v>
      </c>
      <c r="I8" s="148">
        <f t="shared" si="4"/>
        <v>120</v>
      </c>
      <c r="J8" s="94">
        <f t="shared" si="5"/>
        <v>1.707455890722823</v>
      </c>
      <c r="K8" s="97">
        <f t="shared" si="6"/>
        <v>1.309757694826457</v>
      </c>
    </row>
    <row r="9" spans="1:11" s="1" customFormat="1" ht="18" customHeight="1" thickBot="1">
      <c r="A9" s="169"/>
      <c r="B9" s="40" t="s">
        <v>39</v>
      </c>
      <c r="C9" s="149"/>
      <c r="D9" s="18">
        <f t="shared" si="0"/>
        <v>0</v>
      </c>
      <c r="E9" s="31">
        <f t="shared" si="1"/>
        <v>0</v>
      </c>
      <c r="F9" s="135">
        <v>31</v>
      </c>
      <c r="G9" s="18">
        <f t="shared" si="2"/>
        <v>0.5244104611428765</v>
      </c>
      <c r="H9" s="31">
        <f t="shared" si="3"/>
        <v>0.4034357105674128</v>
      </c>
      <c r="I9" s="140">
        <f t="shared" si="4"/>
        <v>31</v>
      </c>
      <c r="J9" s="18">
        <f t="shared" si="5"/>
        <v>0.4410927717700626</v>
      </c>
      <c r="K9" s="19">
        <f t="shared" si="6"/>
        <v>0.3383540711635014</v>
      </c>
    </row>
    <row r="10" spans="1:11" s="6" customFormat="1" ht="19.5" customHeight="1" thickBot="1">
      <c r="A10" s="107" t="s">
        <v>11</v>
      </c>
      <c r="B10" s="92" t="s">
        <v>40</v>
      </c>
      <c r="C10" s="151"/>
      <c r="D10" s="94">
        <f t="shared" si="0"/>
        <v>0</v>
      </c>
      <c r="E10" s="95">
        <f t="shared" si="1"/>
        <v>0</v>
      </c>
      <c r="F10" s="137"/>
      <c r="G10" s="94">
        <f t="shared" si="2"/>
        <v>0</v>
      </c>
      <c r="H10" s="95">
        <f t="shared" si="3"/>
        <v>0</v>
      </c>
      <c r="I10" s="148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100" t="s">
        <v>12</v>
      </c>
      <c r="B11" s="99" t="s">
        <v>41</v>
      </c>
      <c r="C11" s="151">
        <v>3</v>
      </c>
      <c r="D11" s="94">
        <f t="shared" si="0"/>
        <v>0.2686727565824825</v>
      </c>
      <c r="E11" s="95">
        <f t="shared" si="1"/>
        <v>0.2029769959404601</v>
      </c>
      <c r="F11" s="137">
        <v>493</v>
      </c>
      <c r="G11" s="94">
        <f t="shared" si="2"/>
        <v>8.339817978820584</v>
      </c>
      <c r="H11" s="95">
        <f t="shared" si="3"/>
        <v>6.415929203539823</v>
      </c>
      <c r="I11" s="148">
        <f t="shared" si="4"/>
        <v>496</v>
      </c>
      <c r="J11" s="94">
        <f t="shared" si="5"/>
        <v>7.057484348321002</v>
      </c>
      <c r="K11" s="97">
        <f t="shared" si="6"/>
        <v>5.413665138616023</v>
      </c>
    </row>
    <row r="12" spans="1:11" s="6" customFormat="1" ht="16.5" customHeight="1" thickBot="1">
      <c r="A12" s="17"/>
      <c r="B12" s="41" t="s">
        <v>80</v>
      </c>
      <c r="C12" s="152">
        <v>1</v>
      </c>
      <c r="D12" s="29">
        <f t="shared" si="0"/>
        <v>0.08955758552749418</v>
      </c>
      <c r="E12" s="34">
        <f t="shared" si="1"/>
        <v>0.06765899864682003</v>
      </c>
      <c r="F12" s="135">
        <v>490</v>
      </c>
      <c r="G12" s="29">
        <f t="shared" si="2"/>
        <v>8.289068579355144</v>
      </c>
      <c r="H12" s="34">
        <f t="shared" si="3"/>
        <v>6.376887038001041</v>
      </c>
      <c r="I12" s="135">
        <f t="shared" si="4"/>
        <v>491</v>
      </c>
      <c r="J12" s="29">
        <f t="shared" si="5"/>
        <v>6.986340352874217</v>
      </c>
      <c r="K12" s="30">
        <f t="shared" si="6"/>
        <v>5.359091901331587</v>
      </c>
    </row>
    <row r="13" spans="1:11" s="6" customFormat="1" ht="18.75" customHeight="1" thickBot="1">
      <c r="A13" s="100" t="s">
        <v>13</v>
      </c>
      <c r="B13" s="101" t="s">
        <v>42</v>
      </c>
      <c r="C13" s="151"/>
      <c r="D13" s="94">
        <f t="shared" si="0"/>
        <v>0</v>
      </c>
      <c r="E13" s="95">
        <f t="shared" si="1"/>
        <v>0</v>
      </c>
      <c r="F13" s="137">
        <v>1</v>
      </c>
      <c r="G13" s="94">
        <f t="shared" si="2"/>
        <v>0.016916466488479887</v>
      </c>
      <c r="H13" s="95">
        <f t="shared" si="3"/>
        <v>0.013014055179593961</v>
      </c>
      <c r="I13" s="148">
        <f t="shared" si="4"/>
        <v>1</v>
      </c>
      <c r="J13" s="94">
        <f t="shared" si="5"/>
        <v>0.014228799089356859</v>
      </c>
      <c r="K13" s="97">
        <f t="shared" si="6"/>
        <v>0.010914647456887142</v>
      </c>
    </row>
    <row r="14" spans="1:11" s="6" customFormat="1" ht="15.75" customHeight="1" thickBot="1">
      <c r="A14" s="100" t="s">
        <v>14</v>
      </c>
      <c r="B14" s="144" t="s">
        <v>43</v>
      </c>
      <c r="C14" s="151"/>
      <c r="D14" s="94">
        <f t="shared" si="0"/>
        <v>0</v>
      </c>
      <c r="E14" s="95">
        <f t="shared" si="1"/>
        <v>0</v>
      </c>
      <c r="F14" s="137">
        <v>210</v>
      </c>
      <c r="G14" s="94">
        <f t="shared" si="2"/>
        <v>3.552457962580776</v>
      </c>
      <c r="H14" s="95">
        <f t="shared" si="3"/>
        <v>2.732951587714732</v>
      </c>
      <c r="I14" s="148">
        <f t="shared" si="4"/>
        <v>210</v>
      </c>
      <c r="J14" s="94">
        <f t="shared" si="5"/>
        <v>2.9880478087649402</v>
      </c>
      <c r="K14" s="115">
        <f t="shared" si="6"/>
        <v>2.2920759659463</v>
      </c>
    </row>
    <row r="15" spans="1:11" s="1" customFormat="1" ht="18.75" customHeight="1" thickBot="1">
      <c r="A15" s="4"/>
      <c r="B15" s="39" t="s">
        <v>44</v>
      </c>
      <c r="C15" s="153"/>
      <c r="D15" s="14">
        <f t="shared" si="0"/>
        <v>0</v>
      </c>
      <c r="E15" s="35">
        <f t="shared" si="1"/>
        <v>0</v>
      </c>
      <c r="F15" s="135">
        <v>24</v>
      </c>
      <c r="G15" s="14">
        <f t="shared" si="2"/>
        <v>0.4059951957235173</v>
      </c>
      <c r="H15" s="35">
        <f t="shared" si="3"/>
        <v>0.31233732431025507</v>
      </c>
      <c r="I15" s="142">
        <f t="shared" si="4"/>
        <v>24</v>
      </c>
      <c r="J15" s="14">
        <f t="shared" si="5"/>
        <v>0.3414911781445646</v>
      </c>
      <c r="K15" s="20">
        <f t="shared" si="6"/>
        <v>0.26195153896529144</v>
      </c>
    </row>
    <row r="16" spans="1:11" s="1" customFormat="1" ht="16.5" customHeight="1" thickBot="1">
      <c r="A16" s="107" t="s">
        <v>15</v>
      </c>
      <c r="B16" s="101" t="s">
        <v>27</v>
      </c>
      <c r="C16" s="154">
        <v>2</v>
      </c>
      <c r="D16" s="109">
        <f t="shared" si="0"/>
        <v>0.17911517105498836</v>
      </c>
      <c r="E16" s="110">
        <f t="shared" si="1"/>
        <v>0.13531799729364005</v>
      </c>
      <c r="F16" s="137">
        <v>249</v>
      </c>
      <c r="G16" s="109">
        <f t="shared" si="2"/>
        <v>4.212200155631492</v>
      </c>
      <c r="H16" s="110">
        <f t="shared" si="3"/>
        <v>3.2404997397188966</v>
      </c>
      <c r="I16" s="137">
        <f t="shared" si="4"/>
        <v>251</v>
      </c>
      <c r="J16" s="109">
        <f t="shared" si="5"/>
        <v>3.5714285714285716</v>
      </c>
      <c r="K16" s="111">
        <f t="shared" si="6"/>
        <v>2.7395765116786728</v>
      </c>
    </row>
    <row r="17" spans="1:11" s="6" customFormat="1" ht="18" customHeight="1" thickBot="1">
      <c r="A17" s="112" t="s">
        <v>16</v>
      </c>
      <c r="B17" s="92" t="s">
        <v>45</v>
      </c>
      <c r="C17" s="151">
        <v>3</v>
      </c>
      <c r="D17" s="94">
        <f t="shared" si="0"/>
        <v>0.2686727565824825</v>
      </c>
      <c r="E17" s="95">
        <f t="shared" si="1"/>
        <v>0.2029769959404601</v>
      </c>
      <c r="F17" s="137">
        <v>450</v>
      </c>
      <c r="G17" s="94">
        <f t="shared" si="2"/>
        <v>7.612409919815949</v>
      </c>
      <c r="H17" s="95">
        <f t="shared" si="3"/>
        <v>5.856324830817282</v>
      </c>
      <c r="I17" s="148">
        <f t="shared" si="4"/>
        <v>453</v>
      </c>
      <c r="J17" s="94">
        <f t="shared" si="5"/>
        <v>6.445645987478657</v>
      </c>
      <c r="K17" s="97">
        <f t="shared" si="6"/>
        <v>4.944335297969875</v>
      </c>
    </row>
    <row r="18" spans="1:11" s="6" customFormat="1" ht="18" customHeight="1" thickBot="1">
      <c r="A18" s="100" t="s">
        <v>17</v>
      </c>
      <c r="B18" s="144" t="s">
        <v>46</v>
      </c>
      <c r="C18" s="151"/>
      <c r="D18" s="94">
        <f t="shared" si="0"/>
        <v>0</v>
      </c>
      <c r="E18" s="95">
        <f t="shared" si="1"/>
        <v>0</v>
      </c>
      <c r="F18" s="137">
        <v>1329</v>
      </c>
      <c r="G18" s="94">
        <f t="shared" si="2"/>
        <v>22.48198396318977</v>
      </c>
      <c r="H18" s="95">
        <f t="shared" si="3"/>
        <v>17.295679333680376</v>
      </c>
      <c r="I18" s="148">
        <f t="shared" si="4"/>
        <v>1329</v>
      </c>
      <c r="J18" s="94">
        <f t="shared" si="5"/>
        <v>18.910073989755265</v>
      </c>
      <c r="K18" s="97">
        <f t="shared" si="6"/>
        <v>14.505566470203012</v>
      </c>
    </row>
    <row r="19" spans="1:11" s="1" customFormat="1" ht="16.5" customHeight="1">
      <c r="A19" s="4"/>
      <c r="B19" s="40" t="s">
        <v>47</v>
      </c>
      <c r="C19" s="149"/>
      <c r="D19" s="18">
        <f t="shared" si="0"/>
        <v>0</v>
      </c>
      <c r="E19" s="31">
        <f t="shared" si="1"/>
        <v>0</v>
      </c>
      <c r="F19" s="140"/>
      <c r="G19" s="18">
        <f t="shared" si="2"/>
        <v>0</v>
      </c>
      <c r="H19" s="31">
        <f t="shared" si="3"/>
        <v>0</v>
      </c>
      <c r="I19" s="140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4.25" customHeight="1">
      <c r="A20" s="4"/>
      <c r="B20" s="38" t="s">
        <v>48</v>
      </c>
      <c r="C20" s="134"/>
      <c r="D20" s="12">
        <f t="shared" si="0"/>
        <v>0</v>
      </c>
      <c r="E20" s="32">
        <f t="shared" si="1"/>
        <v>0</v>
      </c>
      <c r="F20" s="134">
        <v>49</v>
      </c>
      <c r="G20" s="12">
        <f t="shared" si="2"/>
        <v>0.8289068579355144</v>
      </c>
      <c r="H20" s="32">
        <f t="shared" si="3"/>
        <v>0.6376887038001041</v>
      </c>
      <c r="I20" s="134">
        <f t="shared" si="4"/>
        <v>49</v>
      </c>
      <c r="J20" s="12">
        <f t="shared" si="5"/>
        <v>0.6972111553784861</v>
      </c>
      <c r="K20" s="13">
        <f t="shared" si="6"/>
        <v>0.53481772538747</v>
      </c>
    </row>
    <row r="21" spans="1:11" s="1" customFormat="1" ht="13.5" thickBot="1">
      <c r="A21" s="4"/>
      <c r="B21" s="38" t="s">
        <v>49</v>
      </c>
      <c r="C21" s="134"/>
      <c r="D21" s="12">
        <f t="shared" si="0"/>
        <v>0</v>
      </c>
      <c r="E21" s="32">
        <f t="shared" si="1"/>
        <v>0</v>
      </c>
      <c r="F21" s="135">
        <v>297</v>
      </c>
      <c r="G21" s="12">
        <f t="shared" si="2"/>
        <v>5.024190547078526</v>
      </c>
      <c r="H21" s="32">
        <f t="shared" si="3"/>
        <v>3.8651743883394065</v>
      </c>
      <c r="I21" s="134">
        <f t="shared" si="4"/>
        <v>297</v>
      </c>
      <c r="J21" s="12">
        <f t="shared" si="5"/>
        <v>4.225953329538987</v>
      </c>
      <c r="K21" s="13">
        <f t="shared" si="6"/>
        <v>3.2416502946954813</v>
      </c>
    </row>
    <row r="22" spans="1:11" s="6" customFormat="1" ht="15.75" customHeight="1" thickBot="1">
      <c r="A22" s="100" t="s">
        <v>28</v>
      </c>
      <c r="B22" s="144" t="s">
        <v>50</v>
      </c>
      <c r="C22" s="151">
        <v>926</v>
      </c>
      <c r="D22" s="94">
        <f t="shared" si="0"/>
        <v>82.93032419845962</v>
      </c>
      <c r="E22" s="95">
        <f t="shared" si="1"/>
        <v>62.65223274695534</v>
      </c>
      <c r="F22" s="137">
        <v>1318</v>
      </c>
      <c r="G22" s="94">
        <f t="shared" si="2"/>
        <v>22.29590283181649</v>
      </c>
      <c r="H22" s="95">
        <f t="shared" si="3"/>
        <v>17.15252472670484</v>
      </c>
      <c r="I22" s="148">
        <f t="shared" si="4"/>
        <v>2244</v>
      </c>
      <c r="J22" s="94">
        <f t="shared" si="5"/>
        <v>31.92942515651679</v>
      </c>
      <c r="K22" s="97">
        <f t="shared" si="6"/>
        <v>24.49246889325475</v>
      </c>
    </row>
    <row r="23" spans="1:11" s="1" customFormat="1" ht="15.75" customHeight="1">
      <c r="A23" s="4"/>
      <c r="B23" s="40" t="s">
        <v>51</v>
      </c>
      <c r="C23" s="149">
        <v>7</v>
      </c>
      <c r="D23" s="18">
        <f t="shared" si="0"/>
        <v>0.6269030986924593</v>
      </c>
      <c r="E23" s="31">
        <f t="shared" si="1"/>
        <v>0.4736129905277402</v>
      </c>
      <c r="F23" s="140">
        <v>14</v>
      </c>
      <c r="G23" s="18">
        <f t="shared" si="2"/>
        <v>0.2368305308387184</v>
      </c>
      <c r="H23" s="31">
        <f t="shared" si="3"/>
        <v>0.18219677251431546</v>
      </c>
      <c r="I23" s="140">
        <f t="shared" si="4"/>
        <v>21</v>
      </c>
      <c r="J23" s="18">
        <f t="shared" si="5"/>
        <v>0.29880478087649404</v>
      </c>
      <c r="K23" s="19">
        <f t="shared" si="6"/>
        <v>0.22920759659463</v>
      </c>
    </row>
    <row r="24" spans="1:11" s="1" customFormat="1" ht="14.25" customHeight="1">
      <c r="A24" s="4"/>
      <c r="B24" s="38" t="s">
        <v>52</v>
      </c>
      <c r="C24" s="150">
        <v>702</v>
      </c>
      <c r="D24" s="12">
        <f t="shared" si="0"/>
        <v>62.86942504030091</v>
      </c>
      <c r="E24" s="32">
        <f t="shared" si="1"/>
        <v>47.49661705006766</v>
      </c>
      <c r="F24" s="134">
        <v>780</v>
      </c>
      <c r="G24" s="12">
        <f t="shared" si="2"/>
        <v>13.194843861014311</v>
      </c>
      <c r="H24" s="32">
        <f t="shared" si="3"/>
        <v>10.15096304008329</v>
      </c>
      <c r="I24" s="134">
        <f t="shared" si="4"/>
        <v>1482</v>
      </c>
      <c r="J24" s="12">
        <f t="shared" si="5"/>
        <v>21.087080250426865</v>
      </c>
      <c r="K24" s="13">
        <f t="shared" si="6"/>
        <v>16.175507531106746</v>
      </c>
    </row>
    <row r="25" spans="1:11" s="1" customFormat="1" ht="15.75" customHeight="1">
      <c r="A25" s="4"/>
      <c r="B25" s="38" t="s">
        <v>53</v>
      </c>
      <c r="C25" s="150">
        <v>180</v>
      </c>
      <c r="D25" s="12">
        <f t="shared" si="0"/>
        <v>16.12036539494895</v>
      </c>
      <c r="E25" s="32">
        <f t="shared" si="1"/>
        <v>12.178619756427604</v>
      </c>
      <c r="F25" s="134"/>
      <c r="G25" s="12">
        <f t="shared" si="2"/>
        <v>0</v>
      </c>
      <c r="H25" s="32">
        <f t="shared" si="3"/>
        <v>0</v>
      </c>
      <c r="I25" s="134">
        <f t="shared" si="4"/>
        <v>180</v>
      </c>
      <c r="J25" s="12">
        <f t="shared" si="5"/>
        <v>2.5611838360842345</v>
      </c>
      <c r="K25" s="13">
        <f t="shared" si="6"/>
        <v>1.9646365422396856</v>
      </c>
    </row>
    <row r="26" spans="1:11" s="1" customFormat="1" ht="13.5" thickBot="1">
      <c r="A26" s="4"/>
      <c r="B26" s="38" t="s">
        <v>54</v>
      </c>
      <c r="C26" s="150"/>
      <c r="D26" s="12">
        <f t="shared" si="0"/>
        <v>0</v>
      </c>
      <c r="E26" s="32">
        <f t="shared" si="1"/>
        <v>0</v>
      </c>
      <c r="F26" s="135"/>
      <c r="G26" s="12">
        <f t="shared" si="2"/>
        <v>0</v>
      </c>
      <c r="H26" s="32">
        <f t="shared" si="3"/>
        <v>0</v>
      </c>
      <c r="I26" s="134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100" t="s">
        <v>18</v>
      </c>
      <c r="B27" s="144" t="s">
        <v>55</v>
      </c>
      <c r="C27" s="151">
        <v>24</v>
      </c>
      <c r="D27" s="94">
        <f t="shared" si="0"/>
        <v>2.14938205265986</v>
      </c>
      <c r="E27" s="95">
        <f t="shared" si="1"/>
        <v>1.6238159675236807</v>
      </c>
      <c r="F27" s="137">
        <v>694</v>
      </c>
      <c r="G27" s="94">
        <f t="shared" si="2"/>
        <v>11.740027743005042</v>
      </c>
      <c r="H27" s="95">
        <f t="shared" si="3"/>
        <v>9.03175429463821</v>
      </c>
      <c r="I27" s="148">
        <f t="shared" si="4"/>
        <v>718</v>
      </c>
      <c r="J27" s="94">
        <f t="shared" si="5"/>
        <v>10.216277746158225</v>
      </c>
      <c r="K27" s="97">
        <f t="shared" si="6"/>
        <v>7.836716874044968</v>
      </c>
    </row>
    <row r="28" spans="1:11" s="1" customFormat="1" ht="12.75">
      <c r="A28" s="4"/>
      <c r="B28" s="40" t="s">
        <v>56</v>
      </c>
      <c r="C28" s="149"/>
      <c r="D28" s="18">
        <f t="shared" si="0"/>
        <v>0</v>
      </c>
      <c r="E28" s="31">
        <f t="shared" si="1"/>
        <v>0</v>
      </c>
      <c r="F28" s="140">
        <v>36</v>
      </c>
      <c r="G28" s="18">
        <f>F28*1000/$G$2</f>
        <v>0.6089927935852759</v>
      </c>
      <c r="H28" s="31">
        <f t="shared" si="3"/>
        <v>0.4685059864653826</v>
      </c>
      <c r="I28" s="140">
        <f t="shared" si="4"/>
        <v>36</v>
      </c>
      <c r="J28" s="18">
        <f t="shared" si="5"/>
        <v>0.5122367672168469</v>
      </c>
      <c r="K28" s="19">
        <f t="shared" si="6"/>
        <v>0.3929273084479371</v>
      </c>
    </row>
    <row r="29" spans="1:11" s="1" customFormat="1" ht="13.5" customHeight="1">
      <c r="A29" s="4"/>
      <c r="B29" s="38" t="s">
        <v>57</v>
      </c>
      <c r="C29" s="150">
        <v>23</v>
      </c>
      <c r="D29" s="12">
        <f t="shared" si="0"/>
        <v>2.059824467132366</v>
      </c>
      <c r="E29" s="32">
        <f t="shared" si="1"/>
        <v>1.5561569688768606</v>
      </c>
      <c r="F29" s="134">
        <v>20</v>
      </c>
      <c r="G29" s="12">
        <f t="shared" si="2"/>
        <v>0.33832932976959773</v>
      </c>
      <c r="H29" s="32">
        <f t="shared" si="3"/>
        <v>0.2602811035918792</v>
      </c>
      <c r="I29" s="134">
        <f t="shared" si="4"/>
        <v>43</v>
      </c>
      <c r="J29" s="12">
        <f t="shared" si="5"/>
        <v>0.6118383608423449</v>
      </c>
      <c r="K29" s="13">
        <f t="shared" si="6"/>
        <v>0.46932984064614713</v>
      </c>
    </row>
    <row r="30" spans="1:11" s="1" customFormat="1" ht="12.75">
      <c r="A30" s="4"/>
      <c r="B30" s="38" t="s">
        <v>58</v>
      </c>
      <c r="C30" s="150"/>
      <c r="D30" s="12">
        <f t="shared" si="0"/>
        <v>0</v>
      </c>
      <c r="E30" s="32">
        <f t="shared" si="1"/>
        <v>0</v>
      </c>
      <c r="F30" s="141">
        <v>52</v>
      </c>
      <c r="G30" s="12">
        <f t="shared" si="2"/>
        <v>0.8796562574009541</v>
      </c>
      <c r="H30" s="32">
        <f t="shared" si="3"/>
        <v>0.676730869338886</v>
      </c>
      <c r="I30" s="134">
        <f t="shared" si="4"/>
        <v>52</v>
      </c>
      <c r="J30" s="12">
        <f t="shared" si="5"/>
        <v>0.7398975526465567</v>
      </c>
      <c r="K30" s="13">
        <f t="shared" si="6"/>
        <v>0.5675616677581314</v>
      </c>
    </row>
    <row r="31" spans="1:11" s="1" customFormat="1" ht="16.5" customHeight="1" thickBot="1">
      <c r="A31" s="5"/>
      <c r="B31" s="38" t="s">
        <v>59</v>
      </c>
      <c r="C31" s="150"/>
      <c r="D31" s="12">
        <f t="shared" si="0"/>
        <v>0</v>
      </c>
      <c r="E31" s="32">
        <f t="shared" si="1"/>
        <v>0</v>
      </c>
      <c r="F31" s="138">
        <v>120</v>
      </c>
      <c r="G31" s="12">
        <f t="shared" si="2"/>
        <v>2.0299759786175864</v>
      </c>
      <c r="H31" s="32">
        <f t="shared" si="3"/>
        <v>1.5616866215512755</v>
      </c>
      <c r="I31" s="134">
        <f t="shared" si="4"/>
        <v>120</v>
      </c>
      <c r="J31" s="12">
        <f t="shared" si="5"/>
        <v>1.707455890722823</v>
      </c>
      <c r="K31" s="13">
        <f t="shared" si="6"/>
        <v>1.309757694826457</v>
      </c>
    </row>
    <row r="32" spans="1:11" s="1" customFormat="1" ht="16.5" customHeight="1" thickBot="1">
      <c r="A32" s="100" t="s">
        <v>77</v>
      </c>
      <c r="B32" s="92" t="s">
        <v>63</v>
      </c>
      <c r="C32" s="151">
        <v>2</v>
      </c>
      <c r="D32" s="94">
        <f t="shared" si="0"/>
        <v>0.17911517105498836</v>
      </c>
      <c r="E32" s="95">
        <f t="shared" si="1"/>
        <v>0.13531799729364005</v>
      </c>
      <c r="F32" s="137">
        <v>83</v>
      </c>
      <c r="G32" s="94">
        <f>F32*1000/$G$2</f>
        <v>1.4040667185438305</v>
      </c>
      <c r="H32" s="95">
        <f t="shared" si="3"/>
        <v>1.0801665799062987</v>
      </c>
      <c r="I32" s="148">
        <f>SUM(C32,F32)</f>
        <v>85</v>
      </c>
      <c r="J32" s="94">
        <f>I32*1000/$J$2</f>
        <v>1.209447922595333</v>
      </c>
      <c r="K32" s="97">
        <f t="shared" si="6"/>
        <v>0.9277450338354071</v>
      </c>
    </row>
    <row r="33" spans="1:11" s="1" customFormat="1" ht="28.5" customHeight="1" thickBot="1">
      <c r="A33" s="100" t="s">
        <v>78</v>
      </c>
      <c r="B33" s="92" t="s">
        <v>64</v>
      </c>
      <c r="C33" s="151"/>
      <c r="D33" s="94">
        <f t="shared" si="0"/>
        <v>0</v>
      </c>
      <c r="E33" s="95">
        <f t="shared" si="1"/>
        <v>0</v>
      </c>
      <c r="F33" s="137">
        <v>353</v>
      </c>
      <c r="G33" s="94">
        <f>F33*1000/$G$2</f>
        <v>5.9715126704334</v>
      </c>
      <c r="H33" s="95">
        <f t="shared" si="3"/>
        <v>4.593961478396668</v>
      </c>
      <c r="I33" s="148">
        <f>SUM(C33,F33)</f>
        <v>353</v>
      </c>
      <c r="J33" s="94">
        <f>I33*1000/$J$2</f>
        <v>5.022766078542971</v>
      </c>
      <c r="K33" s="97">
        <f t="shared" si="6"/>
        <v>3.8528705522811615</v>
      </c>
    </row>
    <row r="34" spans="1:11" s="6" customFormat="1" ht="21" customHeight="1" thickBot="1">
      <c r="A34" s="100" t="s">
        <v>19</v>
      </c>
      <c r="B34" s="144" t="s">
        <v>60</v>
      </c>
      <c r="C34" s="151">
        <v>37</v>
      </c>
      <c r="D34" s="94">
        <f t="shared" si="0"/>
        <v>3.3136306645172846</v>
      </c>
      <c r="E34" s="95">
        <f t="shared" si="1"/>
        <v>2.503382949932341</v>
      </c>
      <c r="F34" s="137">
        <v>537</v>
      </c>
      <c r="G34" s="94">
        <f t="shared" si="2"/>
        <v>9.084142504313698</v>
      </c>
      <c r="H34" s="95">
        <f t="shared" si="3"/>
        <v>6.988547631441957</v>
      </c>
      <c r="I34" s="148">
        <f t="shared" si="4"/>
        <v>574</v>
      </c>
      <c r="J34" s="94">
        <f t="shared" si="5"/>
        <v>8.167330677290837</v>
      </c>
      <c r="K34" s="97">
        <f t="shared" si="6"/>
        <v>6.26500764025322</v>
      </c>
    </row>
    <row r="35" spans="1:11" s="1" customFormat="1" ht="12.75">
      <c r="A35" s="4"/>
      <c r="B35" s="40" t="s">
        <v>61</v>
      </c>
      <c r="C35" s="149">
        <v>31</v>
      </c>
      <c r="D35" s="25">
        <f t="shared" si="0"/>
        <v>2.7762851513523197</v>
      </c>
      <c r="E35" s="36">
        <f t="shared" si="1"/>
        <v>2.0974289580514207</v>
      </c>
      <c r="F35" s="140">
        <v>387</v>
      </c>
      <c r="G35" s="25">
        <f t="shared" si="2"/>
        <v>6.546672531041716</v>
      </c>
      <c r="H35" s="36">
        <f t="shared" si="3"/>
        <v>5.036439354502863</v>
      </c>
      <c r="I35" s="140">
        <f t="shared" si="4"/>
        <v>418</v>
      </c>
      <c r="J35" s="25">
        <f t="shared" si="5"/>
        <v>5.947638019351166</v>
      </c>
      <c r="K35" s="26">
        <f t="shared" si="6"/>
        <v>4.562322636978825</v>
      </c>
    </row>
    <row r="36" spans="1:11" s="1" customFormat="1" ht="14.25" customHeight="1">
      <c r="A36" s="4"/>
      <c r="B36" s="43" t="s">
        <v>31</v>
      </c>
      <c r="C36" s="150">
        <v>24</v>
      </c>
      <c r="D36" s="27">
        <f t="shared" si="0"/>
        <v>2.14938205265986</v>
      </c>
      <c r="E36" s="37">
        <f t="shared" si="1"/>
        <v>1.6238159675236807</v>
      </c>
      <c r="F36" s="134">
        <v>309</v>
      </c>
      <c r="G36" s="27">
        <f t="shared" si="2"/>
        <v>5.227188144940285</v>
      </c>
      <c r="H36" s="37">
        <f t="shared" si="3"/>
        <v>4.021343050494534</v>
      </c>
      <c r="I36" s="134">
        <f t="shared" si="4"/>
        <v>333</v>
      </c>
      <c r="J36" s="27">
        <f t="shared" si="5"/>
        <v>4.738190096755834</v>
      </c>
      <c r="K36" s="28">
        <f t="shared" si="6"/>
        <v>3.6345776031434185</v>
      </c>
    </row>
    <row r="37" spans="1:11" s="1" customFormat="1" ht="15" customHeight="1" thickBot="1">
      <c r="A37" s="16"/>
      <c r="B37" s="38" t="s">
        <v>81</v>
      </c>
      <c r="C37" s="150">
        <v>7</v>
      </c>
      <c r="D37" s="27">
        <f t="shared" si="0"/>
        <v>0.6269030986924593</v>
      </c>
      <c r="E37" s="37">
        <f t="shared" si="1"/>
        <v>0.4736129905277402</v>
      </c>
      <c r="F37" s="142">
        <v>76</v>
      </c>
      <c r="G37" s="27">
        <f t="shared" si="2"/>
        <v>1.2856514531244714</v>
      </c>
      <c r="H37" s="37">
        <f t="shared" si="3"/>
        <v>0.9890681936491411</v>
      </c>
      <c r="I37" s="134">
        <f t="shared" si="4"/>
        <v>83</v>
      </c>
      <c r="J37" s="27">
        <f t="shared" si="5"/>
        <v>1.1809903244166193</v>
      </c>
      <c r="K37" s="28">
        <f t="shared" si="6"/>
        <v>0.9059157389216328</v>
      </c>
    </row>
    <row r="38" spans="1:11" s="6" customFormat="1" ht="24" customHeight="1" thickBot="1">
      <c r="A38" s="100" t="s">
        <v>20</v>
      </c>
      <c r="B38" s="92" t="s">
        <v>32</v>
      </c>
      <c r="C38" s="151">
        <v>59</v>
      </c>
      <c r="D38" s="94">
        <f t="shared" si="0"/>
        <v>5.283897546122157</v>
      </c>
      <c r="E38" s="95">
        <f t="shared" si="1"/>
        <v>3.9918809201623815</v>
      </c>
      <c r="F38" s="137">
        <v>1401</v>
      </c>
      <c r="G38" s="94">
        <f t="shared" si="2"/>
        <v>23.699969550360322</v>
      </c>
      <c r="H38" s="95">
        <f t="shared" si="3"/>
        <v>18.23269130661114</v>
      </c>
      <c r="I38" s="148">
        <f t="shared" si="4"/>
        <v>1460</v>
      </c>
      <c r="J38" s="94">
        <f t="shared" si="5"/>
        <v>20.77404667046101</v>
      </c>
      <c r="K38" s="115">
        <f t="shared" si="6"/>
        <v>15.935385287055228</v>
      </c>
    </row>
    <row r="39" spans="1:11" s="1" customFormat="1" ht="12.75">
      <c r="A39" s="4"/>
      <c r="B39" s="40" t="s">
        <v>62</v>
      </c>
      <c r="C39" s="149">
        <v>13</v>
      </c>
      <c r="D39" s="18">
        <f t="shared" si="0"/>
        <v>1.1642486118574242</v>
      </c>
      <c r="E39" s="31">
        <f t="shared" si="1"/>
        <v>0.8795669824086604</v>
      </c>
      <c r="F39" s="140">
        <v>356</v>
      </c>
      <c r="G39" s="18">
        <f t="shared" si="2"/>
        <v>6.022262069898839</v>
      </c>
      <c r="H39" s="31">
        <f t="shared" si="3"/>
        <v>4.63300364393545</v>
      </c>
      <c r="I39" s="140">
        <f t="shared" si="4"/>
        <v>369</v>
      </c>
      <c r="J39" s="18">
        <f t="shared" si="5"/>
        <v>5.250426863972681</v>
      </c>
      <c r="K39" s="19">
        <f t="shared" si="6"/>
        <v>4.027504911591356</v>
      </c>
    </row>
    <row r="40" spans="1:11" s="1" customFormat="1" ht="12.75">
      <c r="A40" s="4"/>
      <c r="B40" s="38" t="s">
        <v>34</v>
      </c>
      <c r="C40" s="150">
        <v>1</v>
      </c>
      <c r="D40" s="12">
        <f t="shared" si="0"/>
        <v>0.08955758552749418</v>
      </c>
      <c r="E40" s="32">
        <f t="shared" si="1"/>
        <v>0.06765899864682003</v>
      </c>
      <c r="F40" s="134">
        <v>52</v>
      </c>
      <c r="G40" s="12">
        <f t="shared" si="2"/>
        <v>0.8796562574009541</v>
      </c>
      <c r="H40" s="32">
        <f t="shared" si="3"/>
        <v>0.676730869338886</v>
      </c>
      <c r="I40" s="134">
        <f t="shared" si="4"/>
        <v>53</v>
      </c>
      <c r="J40" s="12">
        <f t="shared" si="5"/>
        <v>0.7541263517359135</v>
      </c>
      <c r="K40" s="13">
        <f t="shared" si="6"/>
        <v>0.5784763152150185</v>
      </c>
    </row>
    <row r="41" spans="1:11" s="1" customFormat="1" ht="12.75">
      <c r="A41" s="4"/>
      <c r="B41" s="38" t="s">
        <v>25</v>
      </c>
      <c r="C41" s="150">
        <v>1</v>
      </c>
      <c r="D41" s="12">
        <f t="shared" si="0"/>
        <v>0.08955758552749418</v>
      </c>
      <c r="E41" s="32">
        <f t="shared" si="1"/>
        <v>0.06765899864682003</v>
      </c>
      <c r="F41" s="134">
        <v>11</v>
      </c>
      <c r="G41" s="12">
        <f t="shared" si="2"/>
        <v>0.18608113137327875</v>
      </c>
      <c r="H41" s="32">
        <f t="shared" si="3"/>
        <v>0.1431546069755336</v>
      </c>
      <c r="I41" s="134">
        <f t="shared" si="4"/>
        <v>12</v>
      </c>
      <c r="J41" s="12">
        <f t="shared" si="5"/>
        <v>0.1707455890722823</v>
      </c>
      <c r="K41" s="13">
        <f t="shared" si="6"/>
        <v>0.13097576948264572</v>
      </c>
    </row>
    <row r="42" spans="1:11" s="1" customFormat="1" ht="13.5" thickBot="1">
      <c r="A42" s="5"/>
      <c r="B42" s="38" t="s">
        <v>35</v>
      </c>
      <c r="C42" s="150">
        <v>19</v>
      </c>
      <c r="D42" s="12">
        <f t="shared" si="0"/>
        <v>1.7015941250223894</v>
      </c>
      <c r="E42" s="32">
        <f t="shared" si="1"/>
        <v>1.2855209742895806</v>
      </c>
      <c r="F42" s="135">
        <v>357</v>
      </c>
      <c r="G42" s="12">
        <f t="shared" si="2"/>
        <v>6.039178536387319</v>
      </c>
      <c r="H42" s="32">
        <f t="shared" si="3"/>
        <v>4.646017699115045</v>
      </c>
      <c r="I42" s="134">
        <f t="shared" si="4"/>
        <v>376</v>
      </c>
      <c r="J42" s="12">
        <f t="shared" si="5"/>
        <v>5.350028457598179</v>
      </c>
      <c r="K42" s="13">
        <f t="shared" si="6"/>
        <v>4.1039074437895655</v>
      </c>
    </row>
    <row r="43" spans="1:11" s="6" customFormat="1" ht="28.5" customHeight="1" thickBot="1">
      <c r="A43" s="100" t="s">
        <v>21</v>
      </c>
      <c r="B43" s="92" t="s">
        <v>66</v>
      </c>
      <c r="C43" s="151">
        <v>24</v>
      </c>
      <c r="D43" s="94">
        <f t="shared" si="0"/>
        <v>2.14938205265986</v>
      </c>
      <c r="E43" s="95">
        <f t="shared" si="1"/>
        <v>1.6238159675236807</v>
      </c>
      <c r="F43" s="137"/>
      <c r="G43" s="94">
        <f t="shared" si="2"/>
        <v>0</v>
      </c>
      <c r="H43" s="95">
        <f t="shared" si="3"/>
        <v>0</v>
      </c>
      <c r="I43" s="148">
        <f t="shared" si="4"/>
        <v>24</v>
      </c>
      <c r="J43" s="94">
        <f t="shared" si="5"/>
        <v>0.3414911781445646</v>
      </c>
      <c r="K43" s="115">
        <f t="shared" si="6"/>
        <v>0.26195153896529144</v>
      </c>
    </row>
    <row r="44" spans="1:11" s="1" customFormat="1" ht="27" customHeight="1">
      <c r="A44" s="9"/>
      <c r="B44" s="147" t="s">
        <v>85</v>
      </c>
      <c r="C44" s="149"/>
      <c r="D44" s="18">
        <f t="shared" si="0"/>
        <v>0</v>
      </c>
      <c r="E44" s="31">
        <f t="shared" si="1"/>
        <v>0</v>
      </c>
      <c r="F44" s="145"/>
      <c r="G44" s="18">
        <f t="shared" si="2"/>
        <v>0</v>
      </c>
      <c r="H44" s="31">
        <f t="shared" si="3"/>
        <v>0</v>
      </c>
      <c r="I44" s="140">
        <f t="shared" si="4"/>
        <v>0</v>
      </c>
      <c r="J44" s="18">
        <f t="shared" si="5"/>
        <v>0</v>
      </c>
      <c r="K44" s="19">
        <f t="shared" si="6"/>
        <v>0</v>
      </c>
    </row>
    <row r="45" spans="1:11" s="1" customFormat="1" ht="16.5" customHeight="1" thickBot="1">
      <c r="A45" s="4"/>
      <c r="B45" s="43" t="s">
        <v>82</v>
      </c>
      <c r="C45" s="150">
        <v>10</v>
      </c>
      <c r="D45" s="12">
        <f t="shared" si="0"/>
        <v>0.8955758552749418</v>
      </c>
      <c r="E45" s="32">
        <f t="shared" si="1"/>
        <v>0.6765899864682002</v>
      </c>
      <c r="F45" s="143"/>
      <c r="G45" s="12">
        <f t="shared" si="2"/>
        <v>0</v>
      </c>
      <c r="H45" s="32">
        <f t="shared" si="3"/>
        <v>0</v>
      </c>
      <c r="I45" s="134">
        <f t="shared" si="4"/>
        <v>10</v>
      </c>
      <c r="J45" s="12">
        <f t="shared" si="5"/>
        <v>0.14228799089356858</v>
      </c>
      <c r="K45" s="13">
        <f t="shared" si="6"/>
        <v>0.10914647456887143</v>
      </c>
    </row>
    <row r="46" spans="1:11" s="1" customFormat="1" ht="18" customHeight="1" thickBot="1">
      <c r="A46" s="100" t="s">
        <v>79</v>
      </c>
      <c r="B46" s="92" t="s">
        <v>65</v>
      </c>
      <c r="C46" s="151">
        <v>10</v>
      </c>
      <c r="D46" s="94">
        <f t="shared" si="0"/>
        <v>0.8955758552749418</v>
      </c>
      <c r="E46" s="95">
        <f t="shared" si="1"/>
        <v>0.6765899864682002</v>
      </c>
      <c r="F46" s="137"/>
      <c r="G46" s="94">
        <f>F46*1000/$G$2</f>
        <v>0</v>
      </c>
      <c r="H46" s="95">
        <f t="shared" si="3"/>
        <v>0</v>
      </c>
      <c r="I46" s="148">
        <f>SUM(C46,F46)</f>
        <v>10</v>
      </c>
      <c r="J46" s="94">
        <f>I46*1000/$J$2</f>
        <v>0.14228799089356858</v>
      </c>
      <c r="K46" s="97">
        <f t="shared" si="6"/>
        <v>0.10914647456887143</v>
      </c>
    </row>
    <row r="47" spans="1:11" s="6" customFormat="1" ht="21" customHeight="1" thickBot="1">
      <c r="A47" s="100" t="s">
        <v>29</v>
      </c>
      <c r="B47" s="92" t="s">
        <v>67</v>
      </c>
      <c r="C47" s="151">
        <v>31</v>
      </c>
      <c r="D47" s="94">
        <f t="shared" si="0"/>
        <v>2.7762851513523197</v>
      </c>
      <c r="E47" s="95">
        <f t="shared" si="1"/>
        <v>2.0974289580514207</v>
      </c>
      <c r="F47" s="137">
        <v>96</v>
      </c>
      <c r="G47" s="94">
        <f t="shared" si="2"/>
        <v>1.623980782894069</v>
      </c>
      <c r="H47" s="95">
        <f t="shared" si="3"/>
        <v>1.2493492972410203</v>
      </c>
      <c r="I47" s="148">
        <f t="shared" si="4"/>
        <v>127</v>
      </c>
      <c r="J47" s="94">
        <f t="shared" si="5"/>
        <v>1.807057484348321</v>
      </c>
      <c r="K47" s="97">
        <f t="shared" si="6"/>
        <v>1.3861602270246671</v>
      </c>
    </row>
    <row r="48" spans="1:11" s="6" customFormat="1" ht="21.75" customHeight="1" thickBot="1">
      <c r="A48" s="100" t="s">
        <v>30</v>
      </c>
      <c r="B48" s="92" t="s">
        <v>68</v>
      </c>
      <c r="C48" s="151">
        <v>137</v>
      </c>
      <c r="D48" s="94">
        <f t="shared" si="0"/>
        <v>12.269389217266703</v>
      </c>
      <c r="E48" s="95">
        <f t="shared" si="1"/>
        <v>9.269282814614344</v>
      </c>
      <c r="F48" s="137">
        <v>172</v>
      </c>
      <c r="G48" s="94">
        <f t="shared" si="2"/>
        <v>2.9096322360185405</v>
      </c>
      <c r="H48" s="95">
        <f t="shared" si="3"/>
        <v>2.2384174908901615</v>
      </c>
      <c r="I48" s="148">
        <f t="shared" si="4"/>
        <v>309</v>
      </c>
      <c r="J48" s="94">
        <f t="shared" si="5"/>
        <v>4.3966989186112695</v>
      </c>
      <c r="K48" s="97">
        <f t="shared" si="6"/>
        <v>3.372626064178127</v>
      </c>
    </row>
    <row r="49" spans="1:11" s="1" customFormat="1" ht="15.75" customHeight="1">
      <c r="A49" s="4"/>
      <c r="B49" s="40" t="s">
        <v>69</v>
      </c>
      <c r="C49" s="149">
        <v>1</v>
      </c>
      <c r="D49" s="18">
        <f t="shared" si="0"/>
        <v>0.08955758552749418</v>
      </c>
      <c r="E49" s="31">
        <f t="shared" si="1"/>
        <v>0.06765899864682003</v>
      </c>
      <c r="F49" s="140">
        <v>30</v>
      </c>
      <c r="G49" s="18">
        <f t="shared" si="2"/>
        <v>0.5074939946543966</v>
      </c>
      <c r="H49" s="31">
        <f t="shared" si="3"/>
        <v>0.39042165538781887</v>
      </c>
      <c r="I49" s="140">
        <f t="shared" si="4"/>
        <v>31</v>
      </c>
      <c r="J49" s="18">
        <f t="shared" si="5"/>
        <v>0.4410927717700626</v>
      </c>
      <c r="K49" s="19">
        <f t="shared" si="6"/>
        <v>0.3383540711635014</v>
      </c>
    </row>
    <row r="50" spans="1:11" s="1" customFormat="1" ht="12.75">
      <c r="A50" s="4"/>
      <c r="B50" s="38" t="s">
        <v>73</v>
      </c>
      <c r="C50" s="150"/>
      <c r="D50" s="12">
        <f t="shared" si="0"/>
        <v>0</v>
      </c>
      <c r="E50" s="32">
        <f t="shared" si="1"/>
        <v>0</v>
      </c>
      <c r="F50" s="134">
        <v>3</v>
      </c>
      <c r="G50" s="12">
        <f t="shared" si="2"/>
        <v>0.05074939946543966</v>
      </c>
      <c r="H50" s="32">
        <f t="shared" si="3"/>
        <v>0.039042165538781884</v>
      </c>
      <c r="I50" s="134">
        <f t="shared" si="4"/>
        <v>3</v>
      </c>
      <c r="J50" s="12">
        <f t="shared" si="5"/>
        <v>0.042686397268070574</v>
      </c>
      <c r="K50" s="13">
        <f t="shared" si="6"/>
        <v>0.03274394237066143</v>
      </c>
    </row>
    <row r="51" spans="1:11" s="1" customFormat="1" ht="15.75" customHeight="1">
      <c r="A51" s="4"/>
      <c r="B51" s="38" t="s">
        <v>70</v>
      </c>
      <c r="C51" s="150"/>
      <c r="D51" s="12">
        <f t="shared" si="0"/>
        <v>0</v>
      </c>
      <c r="E51" s="32">
        <f t="shared" si="1"/>
        <v>0</v>
      </c>
      <c r="F51" s="134">
        <v>1</v>
      </c>
      <c r="G51" s="12">
        <f t="shared" si="2"/>
        <v>0.016916466488479887</v>
      </c>
      <c r="H51" s="32">
        <f t="shared" si="3"/>
        <v>0.013014055179593961</v>
      </c>
      <c r="I51" s="134">
        <f t="shared" si="4"/>
        <v>1</v>
      </c>
      <c r="J51" s="12">
        <f t="shared" si="5"/>
        <v>0.014228799089356859</v>
      </c>
      <c r="K51" s="13">
        <f t="shared" si="6"/>
        <v>0.010914647456887142</v>
      </c>
    </row>
    <row r="52" spans="1:11" s="1" customFormat="1" ht="12.75">
      <c r="A52" s="4"/>
      <c r="B52" s="38" t="s">
        <v>74</v>
      </c>
      <c r="C52" s="150"/>
      <c r="D52" s="12">
        <f t="shared" si="0"/>
        <v>0</v>
      </c>
      <c r="E52" s="32">
        <f t="shared" si="1"/>
        <v>0</v>
      </c>
      <c r="F52" s="134"/>
      <c r="G52" s="12">
        <f t="shared" si="2"/>
        <v>0</v>
      </c>
      <c r="H52" s="32">
        <f t="shared" si="3"/>
        <v>0</v>
      </c>
      <c r="I52" s="134"/>
      <c r="J52" s="12">
        <f t="shared" si="5"/>
        <v>0</v>
      </c>
      <c r="K52" s="13">
        <f t="shared" si="6"/>
        <v>0</v>
      </c>
    </row>
    <row r="53" spans="1:11" s="1" customFormat="1" ht="15.75" customHeight="1">
      <c r="A53" s="4"/>
      <c r="B53" s="38" t="s">
        <v>71</v>
      </c>
      <c r="C53" s="150"/>
      <c r="D53" s="12">
        <f t="shared" si="0"/>
        <v>0</v>
      </c>
      <c r="E53" s="32">
        <f t="shared" si="1"/>
        <v>0</v>
      </c>
      <c r="F53" s="134"/>
      <c r="G53" s="12">
        <f t="shared" si="2"/>
        <v>0</v>
      </c>
      <c r="H53" s="32">
        <f t="shared" si="3"/>
        <v>0</v>
      </c>
      <c r="I53" s="134">
        <f t="shared" si="4"/>
        <v>0</v>
      </c>
      <c r="J53" s="12">
        <f t="shared" si="5"/>
        <v>0</v>
      </c>
      <c r="K53" s="13">
        <f t="shared" si="6"/>
        <v>0</v>
      </c>
    </row>
    <row r="54" spans="1:11" s="1" customFormat="1" ht="12.75">
      <c r="A54" s="4"/>
      <c r="B54" s="38" t="s">
        <v>75</v>
      </c>
      <c r="C54" s="150"/>
      <c r="D54" s="12">
        <f t="shared" si="0"/>
        <v>0</v>
      </c>
      <c r="E54" s="32">
        <f t="shared" si="1"/>
        <v>0</v>
      </c>
      <c r="F54" s="134"/>
      <c r="G54" s="12">
        <f t="shared" si="2"/>
        <v>0</v>
      </c>
      <c r="H54" s="32">
        <f t="shared" si="3"/>
        <v>0</v>
      </c>
      <c r="I54" s="134"/>
      <c r="J54" s="12">
        <f t="shared" si="5"/>
        <v>0</v>
      </c>
      <c r="K54" s="13">
        <f t="shared" si="6"/>
        <v>0</v>
      </c>
    </row>
    <row r="55" spans="1:11" s="1" customFormat="1" ht="15.75" customHeight="1">
      <c r="A55" s="4"/>
      <c r="B55" s="38" t="s">
        <v>72</v>
      </c>
      <c r="C55" s="150"/>
      <c r="D55" s="12">
        <f t="shared" si="0"/>
        <v>0</v>
      </c>
      <c r="E55" s="32">
        <f t="shared" si="1"/>
        <v>0</v>
      </c>
      <c r="F55" s="134"/>
      <c r="G55" s="12">
        <f t="shared" si="2"/>
        <v>0</v>
      </c>
      <c r="H55" s="32">
        <f t="shared" si="3"/>
        <v>0</v>
      </c>
      <c r="I55" s="134">
        <f t="shared" si="4"/>
        <v>0</v>
      </c>
      <c r="J55" s="12">
        <f t="shared" si="5"/>
        <v>0</v>
      </c>
      <c r="K55" s="13">
        <f t="shared" si="6"/>
        <v>0</v>
      </c>
    </row>
    <row r="56" spans="1:11" s="1" customFormat="1" ht="12.75">
      <c r="A56" s="4"/>
      <c r="B56" s="38" t="s">
        <v>76</v>
      </c>
      <c r="C56" s="150"/>
      <c r="D56" s="12">
        <f t="shared" si="0"/>
        <v>0</v>
      </c>
      <c r="E56" s="32">
        <f t="shared" si="1"/>
        <v>0</v>
      </c>
      <c r="F56" s="134"/>
      <c r="G56" s="12">
        <f t="shared" si="2"/>
        <v>0</v>
      </c>
      <c r="H56" s="32">
        <f t="shared" si="3"/>
        <v>0</v>
      </c>
      <c r="I56" s="134"/>
      <c r="J56" s="12">
        <f t="shared" si="5"/>
        <v>0</v>
      </c>
      <c r="K56" s="13">
        <f t="shared" si="6"/>
        <v>0</v>
      </c>
    </row>
    <row r="57" spans="1:11" s="1" customFormat="1" ht="16.5" customHeight="1" thickBot="1">
      <c r="A57" s="4"/>
      <c r="B57" s="38" t="s">
        <v>33</v>
      </c>
      <c r="C57" s="155">
        <v>31</v>
      </c>
      <c r="D57" s="12">
        <f t="shared" si="0"/>
        <v>2.7762851513523197</v>
      </c>
      <c r="E57" s="32">
        <f>C57*100/C$58</f>
        <v>2.0974289580514207</v>
      </c>
      <c r="F57" s="141">
        <v>76</v>
      </c>
      <c r="G57" s="12">
        <f t="shared" si="2"/>
        <v>1.2856514531244714</v>
      </c>
      <c r="H57" s="32">
        <f>F57*100/F$58</f>
        <v>0.9890681936491411</v>
      </c>
      <c r="I57" s="134">
        <f t="shared" si="4"/>
        <v>107</v>
      </c>
      <c r="J57" s="12">
        <f t="shared" si="5"/>
        <v>1.5224815025611838</v>
      </c>
      <c r="K57" s="13">
        <f t="shared" si="6"/>
        <v>1.1678672778869243</v>
      </c>
    </row>
    <row r="58" spans="1:11" s="6" customFormat="1" ht="18" customHeight="1" thickBot="1">
      <c r="A58" s="82"/>
      <c r="B58" s="146" t="s">
        <v>22</v>
      </c>
      <c r="C58" s="151">
        <f>C48+C47+C46+C43+C38+C34+C33+C32+C27+C22+C18+C17+C16+C14+C13+C11+C10+C8+C5</f>
        <v>1478</v>
      </c>
      <c r="D58" s="220">
        <f t="shared" si="0"/>
        <v>132.3661114096364</v>
      </c>
      <c r="E58" s="95"/>
      <c r="F58" s="148">
        <f>F48+F47+F46+F43+F38+F34+F33+F32+F27+F22+F18+F17+F16+F14+F13+F11+F10+F8+F5</f>
        <v>7684</v>
      </c>
      <c r="G58" s="220">
        <f t="shared" si="2"/>
        <v>129.98612849747946</v>
      </c>
      <c r="H58" s="95"/>
      <c r="I58" s="148">
        <f>I48+I47+I46+I43+I38+I34+I33+I32+I27+I22+I18+I17+I16+I14+I13+I11+I10+I8+I5</f>
        <v>9162</v>
      </c>
      <c r="J58" s="220">
        <f t="shared" si="5"/>
        <v>130.36425725668752</v>
      </c>
      <c r="K58" s="97"/>
    </row>
    <row r="59" spans="1:11" s="6" customFormat="1" ht="22.5" customHeight="1">
      <c r="A59" s="15"/>
      <c r="B59" s="223"/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5905511811023623" bottom="0.4724409448818898" header="0.23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21.75" customHeight="1">
      <c r="A1" s="225" t="s">
        <v>90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3853</v>
      </c>
      <c r="E2" s="23"/>
      <c r="F2" s="23"/>
      <c r="G2" s="46">
        <v>21391</v>
      </c>
      <c r="H2" s="2"/>
      <c r="I2" s="2"/>
      <c r="J2" s="46">
        <f>SUM(D2:G2)</f>
        <v>25244</v>
      </c>
      <c r="K2" s="2"/>
    </row>
    <row r="3" spans="1:11" ht="15.75" customHeight="1">
      <c r="A3" s="227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28.5" customHeight="1" thickBot="1">
      <c r="A4" s="238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168" t="s">
        <v>9</v>
      </c>
      <c r="B5" s="101" t="s">
        <v>26</v>
      </c>
      <c r="C5" s="3">
        <v>1</v>
      </c>
      <c r="D5" s="94">
        <f>C6*1000/$D$2</f>
        <v>0.2595380223202699</v>
      </c>
      <c r="E5" s="95">
        <f>C6*100/C$58</f>
        <v>0.10857763300760044</v>
      </c>
      <c r="F5" s="137">
        <v>1</v>
      </c>
      <c r="G5" s="94">
        <f aca="true" t="shared" si="0" ref="G5:G58">F5*1000/$G$2</f>
        <v>0.04674863260249638</v>
      </c>
      <c r="H5" s="95">
        <f aca="true" t="shared" si="1" ref="H5:H56">F5*100/F$58</f>
        <v>0.027616680475006903</v>
      </c>
      <c r="I5" s="148">
        <f>SUM(C6,F5)</f>
        <v>2</v>
      </c>
      <c r="J5" s="94">
        <f aca="true" t="shared" si="2" ref="J5:J58">I5*1000/$J$2</f>
        <v>0.07922674694977025</v>
      </c>
      <c r="K5" s="97">
        <f aca="true" t="shared" si="3" ref="K5:K57">I5*100/I$58</f>
        <v>0.044033465433729636</v>
      </c>
    </row>
    <row r="6" spans="1:11" s="1" customFormat="1" ht="13.5" customHeight="1" thickBot="1">
      <c r="A6" s="4"/>
      <c r="B6" s="40" t="s">
        <v>36</v>
      </c>
      <c r="C6" s="148">
        <v>1</v>
      </c>
      <c r="D6" s="18" t="e">
        <f>#REF!*1000/$D$2</f>
        <v>#REF!</v>
      </c>
      <c r="E6" s="31" t="e">
        <f>#REF!*100/C$58</f>
        <v>#REF!</v>
      </c>
      <c r="F6" s="140"/>
      <c r="G6" s="18">
        <f t="shared" si="0"/>
        <v>0</v>
      </c>
      <c r="H6" s="31">
        <f t="shared" si="1"/>
        <v>0</v>
      </c>
      <c r="I6" s="140" t="e">
        <f>SUM(#REF!,F6)</f>
        <v>#REF!</v>
      </c>
      <c r="J6" s="18" t="e">
        <f t="shared" si="2"/>
        <v>#REF!</v>
      </c>
      <c r="K6" s="19" t="e">
        <f t="shared" si="3"/>
        <v>#REF!</v>
      </c>
    </row>
    <row r="7" spans="1:11" s="1" customFormat="1" ht="15" customHeight="1" thickBot="1">
      <c r="A7" s="4"/>
      <c r="B7" s="39" t="s">
        <v>37</v>
      </c>
      <c r="C7" s="150"/>
      <c r="D7" s="12">
        <f aca="true" t="shared" si="4" ref="D7:D58">C7*1000/$D$2</f>
        <v>0</v>
      </c>
      <c r="E7" s="32">
        <f aca="true" t="shared" si="5" ref="E7:E56">C7*100/C$58</f>
        <v>0</v>
      </c>
      <c r="F7" s="135">
        <v>1</v>
      </c>
      <c r="G7" s="14">
        <f t="shared" si="0"/>
        <v>0.04674863260249638</v>
      </c>
      <c r="H7" s="35">
        <f t="shared" si="1"/>
        <v>0.027616680475006903</v>
      </c>
      <c r="I7" s="142">
        <f aca="true" t="shared" si="6" ref="I7:I57">SUM(C7,F7)</f>
        <v>1</v>
      </c>
      <c r="J7" s="14">
        <f t="shared" si="2"/>
        <v>0.039613373474885125</v>
      </c>
      <c r="K7" s="13">
        <f t="shared" si="3"/>
        <v>0.022016732716864818</v>
      </c>
    </row>
    <row r="8" spans="1:11" ht="17.25" customHeight="1" thickBot="1">
      <c r="A8" s="168" t="s">
        <v>10</v>
      </c>
      <c r="B8" s="101" t="s">
        <v>38</v>
      </c>
      <c r="C8" s="151"/>
      <c r="D8" s="94">
        <f t="shared" si="4"/>
        <v>0</v>
      </c>
      <c r="E8" s="95">
        <f t="shared" si="5"/>
        <v>0</v>
      </c>
      <c r="F8" s="137">
        <v>2</v>
      </c>
      <c r="G8" s="94">
        <f t="shared" si="0"/>
        <v>0.09349726520499275</v>
      </c>
      <c r="H8" s="95">
        <f t="shared" si="1"/>
        <v>0.055233360950013806</v>
      </c>
      <c r="I8" s="148">
        <f t="shared" si="6"/>
        <v>2</v>
      </c>
      <c r="J8" s="94">
        <f t="shared" si="2"/>
        <v>0.07922674694977025</v>
      </c>
      <c r="K8" s="97">
        <f t="shared" si="3"/>
        <v>0.044033465433729636</v>
      </c>
    </row>
    <row r="9" spans="1:11" s="1" customFormat="1" ht="15.75" customHeight="1" thickBot="1">
      <c r="A9" s="16"/>
      <c r="B9" s="40" t="s">
        <v>39</v>
      </c>
      <c r="C9" s="149"/>
      <c r="D9" s="18">
        <f t="shared" si="4"/>
        <v>0</v>
      </c>
      <c r="E9" s="31">
        <f t="shared" si="5"/>
        <v>0</v>
      </c>
      <c r="F9" s="135">
        <v>1</v>
      </c>
      <c r="G9" s="18">
        <f t="shared" si="0"/>
        <v>0.04674863260249638</v>
      </c>
      <c r="H9" s="31">
        <f t="shared" si="1"/>
        <v>0.027616680475006903</v>
      </c>
      <c r="I9" s="140">
        <f t="shared" si="6"/>
        <v>1</v>
      </c>
      <c r="J9" s="18">
        <f t="shared" si="2"/>
        <v>0.039613373474885125</v>
      </c>
      <c r="K9" s="19">
        <f t="shared" si="3"/>
        <v>0.022016732716864818</v>
      </c>
    </row>
    <row r="10" spans="1:11" s="6" customFormat="1" ht="15.75" customHeight="1" thickBot="1">
      <c r="A10" s="107" t="s">
        <v>11</v>
      </c>
      <c r="B10" s="92" t="s">
        <v>40</v>
      </c>
      <c r="C10" s="151"/>
      <c r="D10" s="94">
        <f t="shared" si="4"/>
        <v>0</v>
      </c>
      <c r="E10" s="95">
        <f t="shared" si="5"/>
        <v>0</v>
      </c>
      <c r="F10" s="137"/>
      <c r="G10" s="94">
        <f t="shared" si="0"/>
        <v>0</v>
      </c>
      <c r="H10" s="95">
        <f t="shared" si="1"/>
        <v>0</v>
      </c>
      <c r="I10" s="148">
        <f t="shared" si="6"/>
        <v>0</v>
      </c>
      <c r="J10" s="94">
        <f t="shared" si="2"/>
        <v>0</v>
      </c>
      <c r="K10" s="97">
        <f t="shared" si="3"/>
        <v>0</v>
      </c>
    </row>
    <row r="11" spans="1:11" s="6" customFormat="1" ht="30" customHeight="1" thickBot="1">
      <c r="A11" s="98" t="s">
        <v>12</v>
      </c>
      <c r="B11" s="92" t="s">
        <v>41</v>
      </c>
      <c r="C11" s="151"/>
      <c r="D11" s="94">
        <f t="shared" si="4"/>
        <v>0</v>
      </c>
      <c r="E11" s="95">
        <f t="shared" si="5"/>
        <v>0</v>
      </c>
      <c r="F11" s="137">
        <v>101</v>
      </c>
      <c r="G11" s="94">
        <f t="shared" si="0"/>
        <v>4.721611892852134</v>
      </c>
      <c r="H11" s="95">
        <f t="shared" si="1"/>
        <v>2.7892847279756974</v>
      </c>
      <c r="I11" s="148">
        <f t="shared" si="6"/>
        <v>101</v>
      </c>
      <c r="J11" s="94">
        <f t="shared" si="2"/>
        <v>4.000950720963397</v>
      </c>
      <c r="K11" s="97">
        <f t="shared" si="3"/>
        <v>2.2236900044033465</v>
      </c>
    </row>
    <row r="12" spans="1:11" s="6" customFormat="1" ht="16.5" customHeight="1" thickBot="1">
      <c r="A12" s="17"/>
      <c r="B12" s="41" t="s">
        <v>80</v>
      </c>
      <c r="C12" s="152"/>
      <c r="D12" s="29">
        <f t="shared" si="4"/>
        <v>0</v>
      </c>
      <c r="E12" s="34">
        <f t="shared" si="5"/>
        <v>0</v>
      </c>
      <c r="F12" s="135">
        <v>101</v>
      </c>
      <c r="G12" s="29">
        <f t="shared" si="0"/>
        <v>4.721611892852134</v>
      </c>
      <c r="H12" s="34">
        <f t="shared" si="1"/>
        <v>2.7892847279756974</v>
      </c>
      <c r="I12" s="135">
        <f t="shared" si="6"/>
        <v>101</v>
      </c>
      <c r="J12" s="29">
        <f t="shared" si="2"/>
        <v>4.000950720963397</v>
      </c>
      <c r="K12" s="30">
        <f t="shared" si="3"/>
        <v>2.2236900044033465</v>
      </c>
    </row>
    <row r="13" spans="1:11" s="6" customFormat="1" ht="15" customHeight="1" thickBot="1">
      <c r="A13" s="100" t="s">
        <v>13</v>
      </c>
      <c r="B13" s="101" t="s">
        <v>42</v>
      </c>
      <c r="C13" s="165"/>
      <c r="D13" s="103">
        <f t="shared" si="4"/>
        <v>0</v>
      </c>
      <c r="E13" s="104">
        <f t="shared" si="5"/>
        <v>0</v>
      </c>
      <c r="F13" s="137"/>
      <c r="G13" s="103">
        <f t="shared" si="0"/>
        <v>0</v>
      </c>
      <c r="H13" s="104">
        <f t="shared" si="1"/>
        <v>0</v>
      </c>
      <c r="I13" s="166">
        <f t="shared" si="6"/>
        <v>0</v>
      </c>
      <c r="J13" s="103">
        <f t="shared" si="2"/>
        <v>0</v>
      </c>
      <c r="K13" s="106">
        <f t="shared" si="3"/>
        <v>0</v>
      </c>
    </row>
    <row r="14" spans="1:11" s="6" customFormat="1" ht="15.75" customHeight="1" thickBot="1">
      <c r="A14" s="98" t="s">
        <v>14</v>
      </c>
      <c r="B14" s="92" t="s">
        <v>43</v>
      </c>
      <c r="C14" s="151"/>
      <c r="D14" s="94">
        <f t="shared" si="4"/>
        <v>0</v>
      </c>
      <c r="E14" s="95">
        <f t="shared" si="5"/>
        <v>0</v>
      </c>
      <c r="F14" s="137">
        <v>433</v>
      </c>
      <c r="G14" s="94">
        <f t="shared" si="0"/>
        <v>20.24215791688093</v>
      </c>
      <c r="H14" s="95">
        <f t="shared" si="1"/>
        <v>11.958022645677989</v>
      </c>
      <c r="I14" s="148">
        <f t="shared" si="6"/>
        <v>433</v>
      </c>
      <c r="J14" s="94">
        <f t="shared" si="2"/>
        <v>17.15259071462526</v>
      </c>
      <c r="K14" s="115">
        <f t="shared" si="3"/>
        <v>9.533245266402465</v>
      </c>
    </row>
    <row r="15" spans="1:11" s="1" customFormat="1" ht="15.75" customHeight="1" thickBot="1">
      <c r="A15" s="4"/>
      <c r="B15" s="39" t="s">
        <v>44</v>
      </c>
      <c r="C15" s="153"/>
      <c r="D15" s="14">
        <f t="shared" si="4"/>
        <v>0</v>
      </c>
      <c r="E15" s="35">
        <f t="shared" si="5"/>
        <v>0</v>
      </c>
      <c r="F15" s="135"/>
      <c r="G15" s="14">
        <f t="shared" si="0"/>
        <v>0</v>
      </c>
      <c r="H15" s="35">
        <f t="shared" si="1"/>
        <v>0</v>
      </c>
      <c r="I15" s="142">
        <f t="shared" si="6"/>
        <v>0</v>
      </c>
      <c r="J15" s="14">
        <f t="shared" si="2"/>
        <v>0</v>
      </c>
      <c r="K15" s="20">
        <f t="shared" si="3"/>
        <v>0</v>
      </c>
    </row>
    <row r="16" spans="1:11" s="1" customFormat="1" ht="16.5" customHeight="1" thickBot="1">
      <c r="A16" s="107" t="s">
        <v>15</v>
      </c>
      <c r="B16" s="101" t="s">
        <v>27</v>
      </c>
      <c r="C16" s="154"/>
      <c r="D16" s="109">
        <f t="shared" si="4"/>
        <v>0</v>
      </c>
      <c r="E16" s="110">
        <f t="shared" si="5"/>
        <v>0</v>
      </c>
      <c r="F16" s="137"/>
      <c r="G16" s="109">
        <f t="shared" si="0"/>
        <v>0</v>
      </c>
      <c r="H16" s="110">
        <f t="shared" si="1"/>
        <v>0</v>
      </c>
      <c r="I16" s="137">
        <f t="shared" si="6"/>
        <v>0</v>
      </c>
      <c r="J16" s="109">
        <f t="shared" si="2"/>
        <v>0</v>
      </c>
      <c r="K16" s="111">
        <f t="shared" si="3"/>
        <v>0</v>
      </c>
    </row>
    <row r="17" spans="1:11" s="6" customFormat="1" ht="18" customHeight="1" thickBot="1">
      <c r="A17" s="112" t="s">
        <v>16</v>
      </c>
      <c r="B17" s="92" t="s">
        <v>45</v>
      </c>
      <c r="C17" s="151"/>
      <c r="D17" s="94">
        <f t="shared" si="4"/>
        <v>0</v>
      </c>
      <c r="E17" s="95">
        <f t="shared" si="5"/>
        <v>0</v>
      </c>
      <c r="F17" s="139">
        <v>33</v>
      </c>
      <c r="G17" s="94">
        <f t="shared" si="0"/>
        <v>1.5427048758823805</v>
      </c>
      <c r="H17" s="95">
        <f t="shared" si="1"/>
        <v>0.9113504556752279</v>
      </c>
      <c r="I17" s="148">
        <f t="shared" si="6"/>
        <v>33</v>
      </c>
      <c r="J17" s="94">
        <f t="shared" si="2"/>
        <v>1.307241324671209</v>
      </c>
      <c r="K17" s="97">
        <f t="shared" si="3"/>
        <v>0.726552179656539</v>
      </c>
    </row>
    <row r="18" spans="1:11" s="6" customFormat="1" ht="20.25" customHeight="1" thickBot="1">
      <c r="A18" s="98" t="s">
        <v>17</v>
      </c>
      <c r="B18" s="92" t="s">
        <v>46</v>
      </c>
      <c r="C18" s="151"/>
      <c r="D18" s="94">
        <f t="shared" si="4"/>
        <v>0</v>
      </c>
      <c r="E18" s="95">
        <f t="shared" si="5"/>
        <v>0</v>
      </c>
      <c r="F18" s="137">
        <v>853</v>
      </c>
      <c r="G18" s="94">
        <f t="shared" si="0"/>
        <v>39.87658360992941</v>
      </c>
      <c r="H18" s="95">
        <f t="shared" si="1"/>
        <v>23.55702844518089</v>
      </c>
      <c r="I18" s="148">
        <f t="shared" si="6"/>
        <v>853</v>
      </c>
      <c r="J18" s="94">
        <f t="shared" si="2"/>
        <v>33.79020757407701</v>
      </c>
      <c r="K18" s="97">
        <f t="shared" si="3"/>
        <v>18.78027300748569</v>
      </c>
    </row>
    <row r="19" spans="1:11" s="1" customFormat="1" ht="18" customHeight="1">
      <c r="A19" s="4"/>
      <c r="B19" s="40" t="s">
        <v>47</v>
      </c>
      <c r="C19" s="149"/>
      <c r="D19" s="18">
        <f t="shared" si="4"/>
        <v>0</v>
      </c>
      <c r="E19" s="31">
        <f t="shared" si="5"/>
        <v>0</v>
      </c>
      <c r="F19" s="140"/>
      <c r="G19" s="18">
        <f t="shared" si="0"/>
        <v>0</v>
      </c>
      <c r="H19" s="31">
        <f t="shared" si="1"/>
        <v>0</v>
      </c>
      <c r="I19" s="140">
        <f t="shared" si="6"/>
        <v>0</v>
      </c>
      <c r="J19" s="18">
        <f t="shared" si="2"/>
        <v>0</v>
      </c>
      <c r="K19" s="19">
        <f t="shared" si="3"/>
        <v>0</v>
      </c>
    </row>
    <row r="20" spans="1:11" s="1" customFormat="1" ht="16.5" customHeight="1">
      <c r="A20" s="4"/>
      <c r="B20" s="38" t="s">
        <v>48</v>
      </c>
      <c r="C20" s="134"/>
      <c r="D20" s="12">
        <f t="shared" si="4"/>
        <v>0</v>
      </c>
      <c r="E20" s="32">
        <f t="shared" si="5"/>
        <v>0</v>
      </c>
      <c r="F20" s="134">
        <v>129</v>
      </c>
      <c r="G20" s="12">
        <f t="shared" si="0"/>
        <v>6.030573605722033</v>
      </c>
      <c r="H20" s="32">
        <f t="shared" si="1"/>
        <v>3.5625517812758907</v>
      </c>
      <c r="I20" s="134">
        <f t="shared" si="6"/>
        <v>129</v>
      </c>
      <c r="J20" s="12">
        <f t="shared" si="2"/>
        <v>5.110125178260181</v>
      </c>
      <c r="K20" s="13">
        <f t="shared" si="3"/>
        <v>2.8401585204755615</v>
      </c>
    </row>
    <row r="21" spans="1:11" s="1" customFormat="1" ht="15.75" customHeight="1" thickBot="1">
      <c r="A21" s="4"/>
      <c r="B21" s="38" t="s">
        <v>49</v>
      </c>
      <c r="C21" s="134"/>
      <c r="D21" s="12">
        <f t="shared" si="4"/>
        <v>0</v>
      </c>
      <c r="E21" s="32">
        <f t="shared" si="5"/>
        <v>0</v>
      </c>
      <c r="F21" s="135">
        <v>258</v>
      </c>
      <c r="G21" s="12">
        <f t="shared" si="0"/>
        <v>12.061147211444066</v>
      </c>
      <c r="H21" s="32">
        <f t="shared" si="1"/>
        <v>7.125103562551781</v>
      </c>
      <c r="I21" s="134">
        <f t="shared" si="6"/>
        <v>258</v>
      </c>
      <c r="J21" s="12">
        <f t="shared" si="2"/>
        <v>10.220250356520362</v>
      </c>
      <c r="K21" s="13">
        <f t="shared" si="3"/>
        <v>5.680317040951123</v>
      </c>
    </row>
    <row r="22" spans="1:11" s="6" customFormat="1" ht="15.75" customHeight="1" thickBot="1">
      <c r="A22" s="98" t="s">
        <v>28</v>
      </c>
      <c r="B22" s="92" t="s">
        <v>50</v>
      </c>
      <c r="C22" s="151">
        <v>718</v>
      </c>
      <c r="D22" s="94">
        <f t="shared" si="4"/>
        <v>186.3483000259538</v>
      </c>
      <c r="E22" s="95">
        <f t="shared" si="5"/>
        <v>77.95874049945711</v>
      </c>
      <c r="F22" s="137">
        <v>653</v>
      </c>
      <c r="G22" s="94">
        <f t="shared" si="0"/>
        <v>30.526857089430134</v>
      </c>
      <c r="H22" s="95">
        <f t="shared" si="1"/>
        <v>18.033692350179507</v>
      </c>
      <c r="I22" s="148">
        <f t="shared" si="6"/>
        <v>1371</v>
      </c>
      <c r="J22" s="94">
        <f t="shared" si="2"/>
        <v>54.3099350340675</v>
      </c>
      <c r="K22" s="97">
        <f t="shared" si="3"/>
        <v>30.184940554821665</v>
      </c>
    </row>
    <row r="23" spans="1:11" s="1" customFormat="1" ht="15.75" customHeight="1">
      <c r="A23" s="4"/>
      <c r="B23" s="40" t="s">
        <v>51</v>
      </c>
      <c r="C23" s="149"/>
      <c r="D23" s="18">
        <f t="shared" si="4"/>
        <v>0</v>
      </c>
      <c r="E23" s="31">
        <f t="shared" si="5"/>
        <v>0</v>
      </c>
      <c r="F23" s="140"/>
      <c r="G23" s="18">
        <f t="shared" si="0"/>
        <v>0</v>
      </c>
      <c r="H23" s="31">
        <f t="shared" si="1"/>
        <v>0</v>
      </c>
      <c r="I23" s="140">
        <f t="shared" si="6"/>
        <v>0</v>
      </c>
      <c r="J23" s="18">
        <f t="shared" si="2"/>
        <v>0</v>
      </c>
      <c r="K23" s="19">
        <f t="shared" si="3"/>
        <v>0</v>
      </c>
    </row>
    <row r="24" spans="1:11" s="1" customFormat="1" ht="14.25" customHeight="1">
      <c r="A24" s="4"/>
      <c r="B24" s="38" t="s">
        <v>52</v>
      </c>
      <c r="C24" s="150">
        <v>135</v>
      </c>
      <c r="D24" s="12">
        <f t="shared" si="4"/>
        <v>35.03763301323644</v>
      </c>
      <c r="E24" s="32">
        <f t="shared" si="5"/>
        <v>14.657980456026058</v>
      </c>
      <c r="F24" s="134">
        <v>396</v>
      </c>
      <c r="G24" s="12">
        <f t="shared" si="0"/>
        <v>18.512458510588566</v>
      </c>
      <c r="H24" s="32">
        <f t="shared" si="1"/>
        <v>10.936205468102735</v>
      </c>
      <c r="I24" s="134">
        <f t="shared" si="6"/>
        <v>531</v>
      </c>
      <c r="J24" s="12">
        <f t="shared" si="2"/>
        <v>21.034701315164</v>
      </c>
      <c r="K24" s="13">
        <f t="shared" si="3"/>
        <v>11.690885072655218</v>
      </c>
    </row>
    <row r="25" spans="1:11" s="1" customFormat="1" ht="15.75" customHeight="1">
      <c r="A25" s="4"/>
      <c r="B25" s="38" t="s">
        <v>53</v>
      </c>
      <c r="C25" s="150">
        <v>583</v>
      </c>
      <c r="D25" s="12">
        <f t="shared" si="4"/>
        <v>151.31066701271737</v>
      </c>
      <c r="E25" s="32">
        <f t="shared" si="5"/>
        <v>63.300760043431055</v>
      </c>
      <c r="F25" s="134"/>
      <c r="G25" s="12">
        <f t="shared" si="0"/>
        <v>0</v>
      </c>
      <c r="H25" s="32">
        <f t="shared" si="1"/>
        <v>0</v>
      </c>
      <c r="I25" s="134">
        <f t="shared" si="6"/>
        <v>583</v>
      </c>
      <c r="J25" s="12">
        <f t="shared" si="2"/>
        <v>23.094596735858026</v>
      </c>
      <c r="K25" s="13">
        <f t="shared" si="3"/>
        <v>12.835755173932188</v>
      </c>
    </row>
    <row r="26" spans="1:11" s="1" customFormat="1" ht="13.5" thickBot="1">
      <c r="A26" s="4"/>
      <c r="B26" s="38" t="s">
        <v>54</v>
      </c>
      <c r="C26" s="150"/>
      <c r="D26" s="12">
        <f t="shared" si="4"/>
        <v>0</v>
      </c>
      <c r="E26" s="32">
        <f t="shared" si="5"/>
        <v>0</v>
      </c>
      <c r="F26" s="135"/>
      <c r="G26" s="12">
        <f t="shared" si="0"/>
        <v>0</v>
      </c>
      <c r="H26" s="32">
        <f t="shared" si="1"/>
        <v>0</v>
      </c>
      <c r="I26" s="134">
        <f t="shared" si="6"/>
        <v>0</v>
      </c>
      <c r="J26" s="12">
        <f t="shared" si="2"/>
        <v>0</v>
      </c>
      <c r="K26" s="13">
        <f t="shared" si="3"/>
        <v>0</v>
      </c>
    </row>
    <row r="27" spans="1:11" s="6" customFormat="1" ht="14.25" customHeight="1" thickBot="1">
      <c r="A27" s="98" t="s">
        <v>18</v>
      </c>
      <c r="B27" s="92" t="s">
        <v>55</v>
      </c>
      <c r="C27" s="151">
        <v>8</v>
      </c>
      <c r="D27" s="94">
        <f t="shared" si="4"/>
        <v>2.076304178562159</v>
      </c>
      <c r="E27" s="95">
        <f t="shared" si="5"/>
        <v>0.8686210640608035</v>
      </c>
      <c r="F27" s="137">
        <v>577</v>
      </c>
      <c r="G27" s="94">
        <f t="shared" si="0"/>
        <v>26.97396101164041</v>
      </c>
      <c r="H27" s="95">
        <f t="shared" si="1"/>
        <v>15.934824634078984</v>
      </c>
      <c r="I27" s="148">
        <f t="shared" si="6"/>
        <v>585</v>
      </c>
      <c r="J27" s="94">
        <f t="shared" si="2"/>
        <v>23.173823482807794</v>
      </c>
      <c r="K27" s="97">
        <f t="shared" si="3"/>
        <v>12.879788639365918</v>
      </c>
    </row>
    <row r="28" spans="1:11" s="1" customFormat="1" ht="12.75">
      <c r="A28" s="4"/>
      <c r="B28" s="40" t="s">
        <v>56</v>
      </c>
      <c r="C28" s="149"/>
      <c r="D28" s="18">
        <f t="shared" si="4"/>
        <v>0</v>
      </c>
      <c r="E28" s="31">
        <f t="shared" si="5"/>
        <v>0</v>
      </c>
      <c r="F28" s="140">
        <v>9</v>
      </c>
      <c r="G28" s="18">
        <f>F28*1000/$G$2</f>
        <v>0.4207376934224674</v>
      </c>
      <c r="H28" s="31">
        <f t="shared" si="1"/>
        <v>0.24855012427506215</v>
      </c>
      <c r="I28" s="140">
        <f t="shared" si="6"/>
        <v>9</v>
      </c>
      <c r="J28" s="18">
        <f t="shared" si="2"/>
        <v>0.3565203612739661</v>
      </c>
      <c r="K28" s="19">
        <f t="shared" si="3"/>
        <v>0.19815059445178335</v>
      </c>
    </row>
    <row r="29" spans="1:11" s="1" customFormat="1" ht="13.5" customHeight="1">
      <c r="A29" s="4"/>
      <c r="B29" s="38" t="s">
        <v>57</v>
      </c>
      <c r="C29" s="150">
        <v>2</v>
      </c>
      <c r="D29" s="12">
        <f t="shared" si="4"/>
        <v>0.5190760446405398</v>
      </c>
      <c r="E29" s="32">
        <f t="shared" si="5"/>
        <v>0.21715526601520088</v>
      </c>
      <c r="F29" s="134"/>
      <c r="G29" s="12">
        <f t="shared" si="0"/>
        <v>0</v>
      </c>
      <c r="H29" s="32">
        <f t="shared" si="1"/>
        <v>0</v>
      </c>
      <c r="I29" s="134">
        <f t="shared" si="6"/>
        <v>2</v>
      </c>
      <c r="J29" s="12">
        <f t="shared" si="2"/>
        <v>0.07922674694977025</v>
      </c>
      <c r="K29" s="13">
        <f t="shared" si="3"/>
        <v>0.044033465433729636</v>
      </c>
    </row>
    <row r="30" spans="1:11" s="1" customFormat="1" ht="12.75">
      <c r="A30" s="4"/>
      <c r="B30" s="38" t="s">
        <v>58</v>
      </c>
      <c r="C30" s="150">
        <v>2</v>
      </c>
      <c r="D30" s="12">
        <f t="shared" si="4"/>
        <v>0.5190760446405398</v>
      </c>
      <c r="E30" s="32">
        <f t="shared" si="5"/>
        <v>0.21715526601520088</v>
      </c>
      <c r="F30" s="141">
        <v>25</v>
      </c>
      <c r="G30" s="12">
        <f t="shared" si="0"/>
        <v>1.1687158150624095</v>
      </c>
      <c r="H30" s="32">
        <f t="shared" si="1"/>
        <v>0.6904170118751726</v>
      </c>
      <c r="I30" s="134">
        <f t="shared" si="6"/>
        <v>27</v>
      </c>
      <c r="J30" s="12">
        <f t="shared" si="2"/>
        <v>1.0695610838218983</v>
      </c>
      <c r="K30" s="13">
        <f t="shared" si="3"/>
        <v>0.5944517833553501</v>
      </c>
    </row>
    <row r="31" spans="1:11" s="1" customFormat="1" ht="16.5" customHeight="1" thickBot="1">
      <c r="A31" s="5"/>
      <c r="B31" s="38" t="s">
        <v>59</v>
      </c>
      <c r="C31" s="150"/>
      <c r="D31" s="12">
        <f t="shared" si="4"/>
        <v>0</v>
      </c>
      <c r="E31" s="32">
        <f t="shared" si="5"/>
        <v>0</v>
      </c>
      <c r="F31" s="138">
        <v>44</v>
      </c>
      <c r="G31" s="12">
        <f t="shared" si="0"/>
        <v>2.0569398345098406</v>
      </c>
      <c r="H31" s="32">
        <f t="shared" si="1"/>
        <v>1.2151339409003037</v>
      </c>
      <c r="I31" s="134">
        <f t="shared" si="6"/>
        <v>44</v>
      </c>
      <c r="J31" s="12">
        <f t="shared" si="2"/>
        <v>1.7429884328949454</v>
      </c>
      <c r="K31" s="13">
        <f t="shared" si="3"/>
        <v>0.968736239542052</v>
      </c>
    </row>
    <row r="32" spans="1:11" s="1" customFormat="1" ht="16.5" customHeight="1" thickBot="1">
      <c r="A32" s="100" t="s">
        <v>77</v>
      </c>
      <c r="B32" s="92" t="s">
        <v>63</v>
      </c>
      <c r="C32" s="151">
        <v>37</v>
      </c>
      <c r="D32" s="94">
        <f t="shared" si="4"/>
        <v>9.602906825849987</v>
      </c>
      <c r="E32" s="95">
        <f t="shared" si="5"/>
        <v>4.017372421281216</v>
      </c>
      <c r="F32" s="137">
        <v>413</v>
      </c>
      <c r="G32" s="94">
        <f>F32*1000/$G$2</f>
        <v>19.307185264831002</v>
      </c>
      <c r="H32" s="95">
        <f t="shared" si="1"/>
        <v>11.40568903617785</v>
      </c>
      <c r="I32" s="148">
        <f>SUM(C32,F32)</f>
        <v>450</v>
      </c>
      <c r="J32" s="94">
        <f>I32*1000/$J$2</f>
        <v>17.826018063698303</v>
      </c>
      <c r="K32" s="97">
        <f t="shared" si="3"/>
        <v>9.907529722589167</v>
      </c>
    </row>
    <row r="33" spans="1:11" s="1" customFormat="1" ht="26.25" thickBot="1">
      <c r="A33" s="100" t="s">
        <v>78</v>
      </c>
      <c r="B33" s="92" t="s">
        <v>64</v>
      </c>
      <c r="C33" s="151"/>
      <c r="D33" s="94">
        <f t="shared" si="4"/>
        <v>0</v>
      </c>
      <c r="E33" s="95">
        <f t="shared" si="5"/>
        <v>0</v>
      </c>
      <c r="F33" s="137">
        <v>254</v>
      </c>
      <c r="G33" s="94">
        <f>F33*1000/$G$2</f>
        <v>11.87415268103408</v>
      </c>
      <c r="H33" s="95">
        <f t="shared" si="1"/>
        <v>7.014636840651754</v>
      </c>
      <c r="I33" s="148">
        <f>SUM(C33,F33)</f>
        <v>254</v>
      </c>
      <c r="J33" s="94">
        <f>I33*1000/$J$2</f>
        <v>10.06179686262082</v>
      </c>
      <c r="K33" s="97">
        <f t="shared" si="3"/>
        <v>5.592250110083664</v>
      </c>
    </row>
    <row r="34" spans="1:11" s="6" customFormat="1" ht="21" customHeight="1" thickBot="1">
      <c r="A34" s="98" t="s">
        <v>19</v>
      </c>
      <c r="B34" s="92" t="s">
        <v>60</v>
      </c>
      <c r="C34" s="151">
        <v>20</v>
      </c>
      <c r="D34" s="94">
        <f t="shared" si="4"/>
        <v>5.190760446405398</v>
      </c>
      <c r="E34" s="95">
        <f t="shared" si="5"/>
        <v>2.1715526601520088</v>
      </c>
      <c r="F34" s="137">
        <v>195</v>
      </c>
      <c r="G34" s="94">
        <f t="shared" si="0"/>
        <v>9.115983357486794</v>
      </c>
      <c r="H34" s="95">
        <f t="shared" si="1"/>
        <v>5.385252692626346</v>
      </c>
      <c r="I34" s="148">
        <f t="shared" si="6"/>
        <v>215</v>
      </c>
      <c r="J34" s="94">
        <f t="shared" si="2"/>
        <v>8.5168752971003</v>
      </c>
      <c r="K34" s="97">
        <f t="shared" si="3"/>
        <v>4.733597534125936</v>
      </c>
    </row>
    <row r="35" spans="1:11" s="1" customFormat="1" ht="12.75">
      <c r="A35" s="4"/>
      <c r="B35" s="40" t="s">
        <v>61</v>
      </c>
      <c r="C35" s="149">
        <v>20</v>
      </c>
      <c r="D35" s="25">
        <f t="shared" si="4"/>
        <v>5.190760446405398</v>
      </c>
      <c r="E35" s="36">
        <f t="shared" si="5"/>
        <v>2.1715526601520088</v>
      </c>
      <c r="F35" s="140">
        <v>153</v>
      </c>
      <c r="G35" s="25">
        <f t="shared" si="0"/>
        <v>7.152540788181946</v>
      </c>
      <c r="H35" s="36">
        <f t="shared" si="1"/>
        <v>4.225352112676056</v>
      </c>
      <c r="I35" s="140">
        <f t="shared" si="6"/>
        <v>173</v>
      </c>
      <c r="J35" s="25">
        <f t="shared" si="2"/>
        <v>6.853113611155126</v>
      </c>
      <c r="K35" s="26">
        <f t="shared" si="3"/>
        <v>3.8088947600176133</v>
      </c>
    </row>
    <row r="36" spans="1:11" s="1" customFormat="1" ht="13.5" customHeight="1">
      <c r="A36" s="4"/>
      <c r="B36" s="43" t="s">
        <v>31</v>
      </c>
      <c r="C36" s="150"/>
      <c r="D36" s="27">
        <f t="shared" si="4"/>
        <v>0</v>
      </c>
      <c r="E36" s="37">
        <f t="shared" si="5"/>
        <v>0</v>
      </c>
      <c r="F36" s="134">
        <v>53</v>
      </c>
      <c r="G36" s="27">
        <f t="shared" si="0"/>
        <v>2.477677527932308</v>
      </c>
      <c r="H36" s="37">
        <f t="shared" si="1"/>
        <v>1.463684065175366</v>
      </c>
      <c r="I36" s="134">
        <f t="shared" si="6"/>
        <v>53</v>
      </c>
      <c r="J36" s="27">
        <f t="shared" si="2"/>
        <v>2.0995087941689112</v>
      </c>
      <c r="K36" s="28">
        <f t="shared" si="3"/>
        <v>1.1668868339938354</v>
      </c>
    </row>
    <row r="37" spans="1:11" s="1" customFormat="1" ht="12" customHeight="1" thickBot="1">
      <c r="A37" s="16"/>
      <c r="B37" s="38" t="s">
        <v>81</v>
      </c>
      <c r="C37" s="150">
        <v>20</v>
      </c>
      <c r="D37" s="27">
        <f t="shared" si="4"/>
        <v>5.190760446405398</v>
      </c>
      <c r="E37" s="37">
        <f t="shared" si="5"/>
        <v>2.1715526601520088</v>
      </c>
      <c r="F37" s="142">
        <v>80</v>
      </c>
      <c r="G37" s="27">
        <f t="shared" si="0"/>
        <v>3.73989060819971</v>
      </c>
      <c r="H37" s="37">
        <f t="shared" si="1"/>
        <v>2.2093344380005524</v>
      </c>
      <c r="I37" s="134">
        <f t="shared" si="6"/>
        <v>100</v>
      </c>
      <c r="J37" s="27">
        <f t="shared" si="2"/>
        <v>3.961337347488512</v>
      </c>
      <c r="K37" s="28">
        <f t="shared" si="3"/>
        <v>2.2016732716864817</v>
      </c>
    </row>
    <row r="38" spans="1:11" s="6" customFormat="1" ht="21" customHeight="1" thickBot="1">
      <c r="A38" s="98" t="s">
        <v>20</v>
      </c>
      <c r="B38" s="92" t="s">
        <v>32</v>
      </c>
      <c r="C38" s="151"/>
      <c r="D38" s="94">
        <f t="shared" si="4"/>
        <v>0</v>
      </c>
      <c r="E38" s="95">
        <f t="shared" si="5"/>
        <v>0</v>
      </c>
      <c r="F38" s="137"/>
      <c r="G38" s="94">
        <f t="shared" si="0"/>
        <v>0</v>
      </c>
      <c r="H38" s="95">
        <f t="shared" si="1"/>
        <v>0</v>
      </c>
      <c r="I38" s="148">
        <f t="shared" si="6"/>
        <v>0</v>
      </c>
      <c r="J38" s="94">
        <f t="shared" si="2"/>
        <v>0</v>
      </c>
      <c r="K38" s="115">
        <f t="shared" si="3"/>
        <v>0</v>
      </c>
    </row>
    <row r="39" spans="1:11" s="1" customFormat="1" ht="12.75">
      <c r="A39" s="4"/>
      <c r="B39" s="40" t="s">
        <v>62</v>
      </c>
      <c r="C39" s="149"/>
      <c r="D39" s="18">
        <f t="shared" si="4"/>
        <v>0</v>
      </c>
      <c r="E39" s="31">
        <f t="shared" si="5"/>
        <v>0</v>
      </c>
      <c r="F39" s="140"/>
      <c r="G39" s="18">
        <f t="shared" si="0"/>
        <v>0</v>
      </c>
      <c r="H39" s="31">
        <f t="shared" si="1"/>
        <v>0</v>
      </c>
      <c r="I39" s="140">
        <f t="shared" si="6"/>
        <v>0</v>
      </c>
      <c r="J39" s="18">
        <f t="shared" si="2"/>
        <v>0</v>
      </c>
      <c r="K39" s="19">
        <f t="shared" si="3"/>
        <v>0</v>
      </c>
    </row>
    <row r="40" spans="1:11" s="1" customFormat="1" ht="12.75">
      <c r="A40" s="4"/>
      <c r="B40" s="38" t="s">
        <v>34</v>
      </c>
      <c r="C40" s="150"/>
      <c r="D40" s="12">
        <f t="shared" si="4"/>
        <v>0</v>
      </c>
      <c r="E40" s="32">
        <f t="shared" si="5"/>
        <v>0</v>
      </c>
      <c r="F40" s="134"/>
      <c r="G40" s="12">
        <f t="shared" si="0"/>
        <v>0</v>
      </c>
      <c r="H40" s="32">
        <f t="shared" si="1"/>
        <v>0</v>
      </c>
      <c r="I40" s="134">
        <f t="shared" si="6"/>
        <v>0</v>
      </c>
      <c r="J40" s="12">
        <f t="shared" si="2"/>
        <v>0</v>
      </c>
      <c r="K40" s="13">
        <f t="shared" si="3"/>
        <v>0</v>
      </c>
    </row>
    <row r="41" spans="1:11" s="1" customFormat="1" ht="12.75">
      <c r="A41" s="4"/>
      <c r="B41" s="38" t="s">
        <v>25</v>
      </c>
      <c r="C41" s="150"/>
      <c r="D41" s="12">
        <f t="shared" si="4"/>
        <v>0</v>
      </c>
      <c r="E41" s="32">
        <f t="shared" si="5"/>
        <v>0</v>
      </c>
      <c r="F41" s="134"/>
      <c r="G41" s="12">
        <f t="shared" si="0"/>
        <v>0</v>
      </c>
      <c r="H41" s="32">
        <f t="shared" si="1"/>
        <v>0</v>
      </c>
      <c r="I41" s="134">
        <f t="shared" si="6"/>
        <v>0</v>
      </c>
      <c r="J41" s="12">
        <f t="shared" si="2"/>
        <v>0</v>
      </c>
      <c r="K41" s="13">
        <f t="shared" si="3"/>
        <v>0</v>
      </c>
    </row>
    <row r="42" spans="1:11" s="1" customFormat="1" ht="13.5" thickBot="1">
      <c r="A42" s="5"/>
      <c r="B42" s="38" t="s">
        <v>35</v>
      </c>
      <c r="C42" s="150"/>
      <c r="D42" s="12">
        <f t="shared" si="4"/>
        <v>0</v>
      </c>
      <c r="E42" s="32">
        <f t="shared" si="5"/>
        <v>0</v>
      </c>
      <c r="F42" s="135"/>
      <c r="G42" s="12">
        <f t="shared" si="0"/>
        <v>0</v>
      </c>
      <c r="H42" s="32">
        <f t="shared" si="1"/>
        <v>0</v>
      </c>
      <c r="I42" s="134">
        <f t="shared" si="6"/>
        <v>0</v>
      </c>
      <c r="J42" s="12">
        <f t="shared" si="2"/>
        <v>0</v>
      </c>
      <c r="K42" s="13">
        <f t="shared" si="3"/>
        <v>0</v>
      </c>
    </row>
    <row r="43" spans="1:11" s="6" customFormat="1" ht="28.5" customHeight="1" thickBot="1">
      <c r="A43" s="98" t="s">
        <v>21</v>
      </c>
      <c r="B43" s="92" t="s">
        <v>66</v>
      </c>
      <c r="C43" s="151"/>
      <c r="D43" s="94">
        <f t="shared" si="4"/>
        <v>0</v>
      </c>
      <c r="E43" s="95">
        <f t="shared" si="5"/>
        <v>0</v>
      </c>
      <c r="F43" s="137"/>
      <c r="G43" s="94">
        <f t="shared" si="0"/>
        <v>0</v>
      </c>
      <c r="H43" s="95">
        <f t="shared" si="1"/>
        <v>0</v>
      </c>
      <c r="I43" s="148">
        <f t="shared" si="6"/>
        <v>0</v>
      </c>
      <c r="J43" s="94">
        <f t="shared" si="2"/>
        <v>0</v>
      </c>
      <c r="K43" s="115">
        <f t="shared" si="3"/>
        <v>0</v>
      </c>
    </row>
    <row r="44" spans="1:11" s="1" customFormat="1" ht="27.75" customHeight="1">
      <c r="A44" s="9"/>
      <c r="B44" s="130" t="s">
        <v>85</v>
      </c>
      <c r="C44" s="149"/>
      <c r="D44" s="18">
        <f t="shared" si="4"/>
        <v>0</v>
      </c>
      <c r="E44" s="31">
        <f t="shared" si="5"/>
        <v>0</v>
      </c>
      <c r="F44" s="145"/>
      <c r="G44" s="18">
        <f t="shared" si="0"/>
        <v>0</v>
      </c>
      <c r="H44" s="31">
        <f t="shared" si="1"/>
        <v>0</v>
      </c>
      <c r="I44" s="140">
        <f t="shared" si="6"/>
        <v>0</v>
      </c>
      <c r="J44" s="18">
        <f t="shared" si="2"/>
        <v>0</v>
      </c>
      <c r="K44" s="19">
        <f t="shared" si="3"/>
        <v>0</v>
      </c>
    </row>
    <row r="45" spans="1:11" s="1" customFormat="1" ht="16.5" customHeight="1" thickBot="1">
      <c r="A45" s="4"/>
      <c r="B45" s="43" t="s">
        <v>82</v>
      </c>
      <c r="C45" s="150"/>
      <c r="D45" s="12">
        <f t="shared" si="4"/>
        <v>0</v>
      </c>
      <c r="E45" s="32">
        <f t="shared" si="5"/>
        <v>0</v>
      </c>
      <c r="F45" s="143"/>
      <c r="G45" s="12">
        <f t="shared" si="0"/>
        <v>0</v>
      </c>
      <c r="H45" s="32">
        <f t="shared" si="1"/>
        <v>0</v>
      </c>
      <c r="I45" s="134">
        <f t="shared" si="6"/>
        <v>0</v>
      </c>
      <c r="J45" s="12">
        <f t="shared" si="2"/>
        <v>0</v>
      </c>
      <c r="K45" s="13">
        <f t="shared" si="3"/>
        <v>0</v>
      </c>
    </row>
    <row r="46" spans="1:11" s="1" customFormat="1" ht="18" customHeight="1" thickBot="1">
      <c r="A46" s="100" t="s">
        <v>79</v>
      </c>
      <c r="B46" s="92" t="s">
        <v>65</v>
      </c>
      <c r="C46" s="151"/>
      <c r="D46" s="94">
        <f t="shared" si="4"/>
        <v>0</v>
      </c>
      <c r="E46" s="95">
        <f t="shared" si="5"/>
        <v>0</v>
      </c>
      <c r="F46" s="137">
        <v>1</v>
      </c>
      <c r="G46" s="94">
        <f>F46*1000/$G$2</f>
        <v>0.04674863260249638</v>
      </c>
      <c r="H46" s="95">
        <f t="shared" si="1"/>
        <v>0.027616680475006903</v>
      </c>
      <c r="I46" s="148">
        <f>SUM(C46,F46)</f>
        <v>1</v>
      </c>
      <c r="J46" s="94">
        <f>I46*1000/$J$2</f>
        <v>0.039613373474885125</v>
      </c>
      <c r="K46" s="97">
        <f t="shared" si="3"/>
        <v>0.022016732716864818</v>
      </c>
    </row>
    <row r="47" spans="1:11" s="6" customFormat="1" ht="21" customHeight="1" thickBot="1">
      <c r="A47" s="100" t="s">
        <v>29</v>
      </c>
      <c r="B47" s="92" t="s">
        <v>67</v>
      </c>
      <c r="C47" s="151">
        <v>132</v>
      </c>
      <c r="D47" s="94">
        <f t="shared" si="4"/>
        <v>34.25901894627563</v>
      </c>
      <c r="E47" s="95">
        <f t="shared" si="5"/>
        <v>14.332247557003257</v>
      </c>
      <c r="F47" s="137">
        <v>60</v>
      </c>
      <c r="G47" s="94">
        <f t="shared" si="0"/>
        <v>2.8049179561497826</v>
      </c>
      <c r="H47" s="95">
        <f t="shared" si="1"/>
        <v>1.6570008285004143</v>
      </c>
      <c r="I47" s="148">
        <f t="shared" si="6"/>
        <v>192</v>
      </c>
      <c r="J47" s="94">
        <f t="shared" si="2"/>
        <v>7.605767707177943</v>
      </c>
      <c r="K47" s="97">
        <f t="shared" si="3"/>
        <v>4.227212681638045</v>
      </c>
    </row>
    <row r="48" spans="1:11" s="6" customFormat="1" ht="19.5" customHeight="1" thickBot="1">
      <c r="A48" s="98" t="s">
        <v>30</v>
      </c>
      <c r="B48" s="144" t="s">
        <v>68</v>
      </c>
      <c r="C48" s="151">
        <v>5</v>
      </c>
      <c r="D48" s="94">
        <f t="shared" si="4"/>
        <v>1.2976901116013495</v>
      </c>
      <c r="E48" s="95">
        <f t="shared" si="5"/>
        <v>0.5428881650380022</v>
      </c>
      <c r="F48" s="137">
        <v>45</v>
      </c>
      <c r="G48" s="94">
        <f t="shared" si="0"/>
        <v>2.103688467112337</v>
      </c>
      <c r="H48" s="95">
        <f t="shared" si="1"/>
        <v>1.2427506213753108</v>
      </c>
      <c r="I48" s="148">
        <f t="shared" si="6"/>
        <v>50</v>
      </c>
      <c r="J48" s="94">
        <f t="shared" si="2"/>
        <v>1.980668673744256</v>
      </c>
      <c r="K48" s="97">
        <f t="shared" si="3"/>
        <v>1.1008366358432409</v>
      </c>
    </row>
    <row r="49" spans="1:11" s="1" customFormat="1" ht="15.75" customHeight="1">
      <c r="A49" s="4"/>
      <c r="B49" s="40" t="s">
        <v>69</v>
      </c>
      <c r="C49" s="149"/>
      <c r="D49" s="18">
        <f t="shared" si="4"/>
        <v>0</v>
      </c>
      <c r="E49" s="31">
        <f t="shared" si="5"/>
        <v>0</v>
      </c>
      <c r="F49" s="140">
        <v>6</v>
      </c>
      <c r="G49" s="18">
        <f t="shared" si="0"/>
        <v>0.2804917956149783</v>
      </c>
      <c r="H49" s="31">
        <f t="shared" si="1"/>
        <v>0.16570008285004142</v>
      </c>
      <c r="I49" s="140">
        <f t="shared" si="6"/>
        <v>6</v>
      </c>
      <c r="J49" s="18">
        <f t="shared" si="2"/>
        <v>0.23768024084931072</v>
      </c>
      <c r="K49" s="19">
        <f t="shared" si="3"/>
        <v>0.13210039630118892</v>
      </c>
    </row>
    <row r="50" spans="1:11" s="1" customFormat="1" ht="12.75">
      <c r="A50" s="4"/>
      <c r="B50" s="38" t="s">
        <v>73</v>
      </c>
      <c r="C50" s="150"/>
      <c r="D50" s="12">
        <f t="shared" si="4"/>
        <v>0</v>
      </c>
      <c r="E50" s="32">
        <f t="shared" si="5"/>
        <v>0</v>
      </c>
      <c r="F50" s="134"/>
      <c r="G50" s="12">
        <f t="shared" si="0"/>
        <v>0</v>
      </c>
      <c r="H50" s="32">
        <f t="shared" si="1"/>
        <v>0</v>
      </c>
      <c r="I50" s="134">
        <f t="shared" si="6"/>
        <v>0</v>
      </c>
      <c r="J50" s="12">
        <f t="shared" si="2"/>
        <v>0</v>
      </c>
      <c r="K50" s="13">
        <f t="shared" si="3"/>
        <v>0</v>
      </c>
    </row>
    <row r="51" spans="1:11" s="1" customFormat="1" ht="15" customHeight="1">
      <c r="A51" s="4"/>
      <c r="B51" s="38" t="s">
        <v>70</v>
      </c>
      <c r="C51" s="150"/>
      <c r="D51" s="12">
        <f t="shared" si="4"/>
        <v>0</v>
      </c>
      <c r="E51" s="32">
        <f t="shared" si="5"/>
        <v>0</v>
      </c>
      <c r="F51" s="134"/>
      <c r="G51" s="12">
        <f t="shared" si="0"/>
        <v>0</v>
      </c>
      <c r="H51" s="32">
        <f t="shared" si="1"/>
        <v>0</v>
      </c>
      <c r="I51" s="134">
        <f t="shared" si="6"/>
        <v>0</v>
      </c>
      <c r="J51" s="12">
        <f t="shared" si="2"/>
        <v>0</v>
      </c>
      <c r="K51" s="13">
        <f t="shared" si="3"/>
        <v>0</v>
      </c>
    </row>
    <row r="52" spans="1:11" s="1" customFormat="1" ht="12.75">
      <c r="A52" s="4"/>
      <c r="B52" s="38" t="s">
        <v>74</v>
      </c>
      <c r="C52" s="150"/>
      <c r="D52" s="12">
        <f t="shared" si="4"/>
        <v>0</v>
      </c>
      <c r="E52" s="32">
        <f t="shared" si="5"/>
        <v>0</v>
      </c>
      <c r="F52" s="134"/>
      <c r="G52" s="12">
        <f t="shared" si="0"/>
        <v>0</v>
      </c>
      <c r="H52" s="32">
        <f t="shared" si="1"/>
        <v>0</v>
      </c>
      <c r="I52" s="134">
        <f t="shared" si="6"/>
        <v>0</v>
      </c>
      <c r="J52" s="12">
        <f t="shared" si="2"/>
        <v>0</v>
      </c>
      <c r="K52" s="13">
        <f t="shared" si="3"/>
        <v>0</v>
      </c>
    </row>
    <row r="53" spans="1:11" s="1" customFormat="1" ht="15" customHeight="1">
      <c r="A53" s="4"/>
      <c r="B53" s="38" t="s">
        <v>71</v>
      </c>
      <c r="C53" s="150"/>
      <c r="D53" s="12">
        <f t="shared" si="4"/>
        <v>0</v>
      </c>
      <c r="E53" s="32">
        <f t="shared" si="5"/>
        <v>0</v>
      </c>
      <c r="F53" s="134"/>
      <c r="G53" s="12">
        <f t="shared" si="0"/>
        <v>0</v>
      </c>
      <c r="H53" s="32">
        <f t="shared" si="1"/>
        <v>0</v>
      </c>
      <c r="I53" s="134">
        <f t="shared" si="6"/>
        <v>0</v>
      </c>
      <c r="J53" s="12">
        <f t="shared" si="2"/>
        <v>0</v>
      </c>
      <c r="K53" s="13">
        <f t="shared" si="3"/>
        <v>0</v>
      </c>
    </row>
    <row r="54" spans="1:11" s="1" customFormat="1" ht="12.75">
      <c r="A54" s="4"/>
      <c r="B54" s="38" t="s">
        <v>75</v>
      </c>
      <c r="C54" s="150"/>
      <c r="D54" s="12">
        <f t="shared" si="4"/>
        <v>0</v>
      </c>
      <c r="E54" s="32">
        <f t="shared" si="5"/>
        <v>0</v>
      </c>
      <c r="F54" s="134"/>
      <c r="G54" s="12">
        <f t="shared" si="0"/>
        <v>0</v>
      </c>
      <c r="H54" s="32">
        <f t="shared" si="1"/>
        <v>0</v>
      </c>
      <c r="I54" s="134">
        <f t="shared" si="6"/>
        <v>0</v>
      </c>
      <c r="J54" s="12">
        <f t="shared" si="2"/>
        <v>0</v>
      </c>
      <c r="K54" s="13">
        <f t="shared" si="3"/>
        <v>0</v>
      </c>
    </row>
    <row r="55" spans="1:11" s="1" customFormat="1" ht="15.75" customHeight="1">
      <c r="A55" s="4"/>
      <c r="B55" s="38" t="s">
        <v>72</v>
      </c>
      <c r="C55" s="150"/>
      <c r="D55" s="12">
        <f t="shared" si="4"/>
        <v>0</v>
      </c>
      <c r="E55" s="32">
        <f t="shared" si="5"/>
        <v>0</v>
      </c>
      <c r="F55" s="134"/>
      <c r="G55" s="12">
        <f t="shared" si="0"/>
        <v>0</v>
      </c>
      <c r="H55" s="32">
        <f t="shared" si="1"/>
        <v>0</v>
      </c>
      <c r="I55" s="134">
        <f t="shared" si="6"/>
        <v>0</v>
      </c>
      <c r="J55" s="12">
        <f t="shared" si="2"/>
        <v>0</v>
      </c>
      <c r="K55" s="13">
        <f t="shared" si="3"/>
        <v>0</v>
      </c>
    </row>
    <row r="56" spans="1:11" s="1" customFormat="1" ht="12.75">
      <c r="A56" s="4"/>
      <c r="B56" s="38" t="s">
        <v>76</v>
      </c>
      <c r="C56" s="150"/>
      <c r="D56" s="12">
        <f t="shared" si="4"/>
        <v>0</v>
      </c>
      <c r="E56" s="32">
        <f t="shared" si="5"/>
        <v>0</v>
      </c>
      <c r="F56" s="134"/>
      <c r="G56" s="12">
        <f t="shared" si="0"/>
        <v>0</v>
      </c>
      <c r="H56" s="32">
        <f t="shared" si="1"/>
        <v>0</v>
      </c>
      <c r="I56" s="134">
        <f t="shared" si="6"/>
        <v>0</v>
      </c>
      <c r="J56" s="12">
        <f t="shared" si="2"/>
        <v>0</v>
      </c>
      <c r="K56" s="13">
        <f t="shared" si="3"/>
        <v>0</v>
      </c>
    </row>
    <row r="57" spans="1:11" s="1" customFormat="1" ht="16.5" customHeight="1" thickBot="1">
      <c r="A57" s="4"/>
      <c r="B57" s="38" t="s">
        <v>33</v>
      </c>
      <c r="C57" s="141"/>
      <c r="D57" s="12">
        <f t="shared" si="4"/>
        <v>0</v>
      </c>
      <c r="E57" s="141"/>
      <c r="F57" s="141"/>
      <c r="G57" s="12">
        <f t="shared" si="0"/>
        <v>0</v>
      </c>
      <c r="H57" s="32">
        <f>F57*100/F$58</f>
        <v>0</v>
      </c>
      <c r="I57" s="134">
        <f t="shared" si="6"/>
        <v>0</v>
      </c>
      <c r="J57" s="12">
        <f t="shared" si="2"/>
        <v>0</v>
      </c>
      <c r="K57" s="13">
        <f t="shared" si="3"/>
        <v>0</v>
      </c>
    </row>
    <row r="58" spans="1:11" s="6" customFormat="1" ht="18.75" customHeight="1" thickBot="1">
      <c r="A58" s="82"/>
      <c r="B58" s="146" t="s">
        <v>22</v>
      </c>
      <c r="C58" s="151">
        <f>C48+C47+C46+C43+C38+C34+C33+C32+C27+C22+C18+C17+C16+C14+C13+C11+C10+C8+C5</f>
        <v>921</v>
      </c>
      <c r="D58" s="12">
        <f t="shared" si="4"/>
        <v>239.0345185569686</v>
      </c>
      <c r="E58" s="95"/>
      <c r="F58" s="151">
        <f>F48+F47+F46+F43+F38+F34+F33+F32+F27+F22+F18+F17+F16+F14+F13+F11+F10+F8+F5</f>
        <v>3621</v>
      </c>
      <c r="G58" s="219">
        <f t="shared" si="0"/>
        <v>169.2767986536394</v>
      </c>
      <c r="H58" s="95"/>
      <c r="I58" s="148">
        <f>I48+I47+I46+I43+I38+I34+I33+I32+I27+I22+I18+I17+I16+I14+I13+I11+I10+I8+I5</f>
        <v>4542</v>
      </c>
      <c r="J58" s="220">
        <f t="shared" si="2"/>
        <v>179.9239423229282</v>
      </c>
      <c r="K58" s="97"/>
    </row>
    <row r="59" spans="1:11" s="6" customFormat="1" ht="22.5" customHeight="1">
      <c r="A59" s="15"/>
      <c r="B59" s="223"/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4330708661417323" bottom="0.6692913385826772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1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25" t="s">
        <v>91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5012</v>
      </c>
      <c r="E2" s="23"/>
      <c r="F2" s="23"/>
      <c r="G2" s="46">
        <v>35590</v>
      </c>
      <c r="H2" s="2"/>
      <c r="I2" s="2"/>
      <c r="J2" s="46">
        <f>SUM(D2:G2)</f>
        <v>40602</v>
      </c>
      <c r="K2" s="2"/>
    </row>
    <row r="3" spans="1:11" ht="12.75">
      <c r="A3" s="227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33.75" customHeight="1" thickBot="1">
      <c r="A4" s="238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90" t="s">
        <v>9</v>
      </c>
      <c r="B5" s="101" t="s">
        <v>26</v>
      </c>
      <c r="C5" s="148"/>
      <c r="D5" s="94">
        <f aca="true" t="shared" si="0" ref="D5:D58">C5*1000/$D$2</f>
        <v>0</v>
      </c>
      <c r="E5" s="95">
        <f aca="true" t="shared" si="1" ref="E5:E56">C5*100/C$58</f>
        <v>0</v>
      </c>
      <c r="F5" s="137"/>
      <c r="G5" s="94">
        <f aca="true" t="shared" si="2" ref="G5:G58">F5*1000/$G$2</f>
        <v>0</v>
      </c>
      <c r="H5" s="95">
        <f aca="true" t="shared" si="3" ref="H5:H56">F5*100/F$58</f>
        <v>0</v>
      </c>
      <c r="I5" s="148">
        <f aca="true" t="shared" si="4" ref="I5:I57">SUM(C5,F5)</f>
        <v>0</v>
      </c>
      <c r="J5" s="94">
        <f aca="true" t="shared" si="5" ref="J5:J58">I5*1000/$J$2</f>
        <v>0</v>
      </c>
      <c r="K5" s="97">
        <f aca="true" t="shared" si="6" ref="K5:K57">I5*100/I$58</f>
        <v>0</v>
      </c>
    </row>
    <row r="6" spans="1:11" s="1" customFormat="1" ht="12.75" customHeight="1">
      <c r="A6" s="4"/>
      <c r="B6" s="40" t="s">
        <v>36</v>
      </c>
      <c r="C6" s="149"/>
      <c r="D6" s="18">
        <f t="shared" si="0"/>
        <v>0</v>
      </c>
      <c r="E6" s="31">
        <f t="shared" si="1"/>
        <v>0</v>
      </c>
      <c r="F6" s="140"/>
      <c r="G6" s="18">
        <f t="shared" si="2"/>
        <v>0</v>
      </c>
      <c r="H6" s="31">
        <f t="shared" si="3"/>
        <v>0</v>
      </c>
      <c r="I6" s="140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50"/>
      <c r="D7" s="12">
        <f t="shared" si="0"/>
        <v>0</v>
      </c>
      <c r="E7" s="32">
        <f t="shared" si="1"/>
        <v>0</v>
      </c>
      <c r="F7" s="135"/>
      <c r="G7" s="14">
        <f t="shared" si="2"/>
        <v>0</v>
      </c>
      <c r="H7" s="35">
        <f t="shared" si="3"/>
        <v>0</v>
      </c>
      <c r="I7" s="142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90" t="s">
        <v>10</v>
      </c>
      <c r="B8" s="101" t="s">
        <v>38</v>
      </c>
      <c r="C8" s="151"/>
      <c r="D8" s="94">
        <f t="shared" si="0"/>
        <v>0</v>
      </c>
      <c r="E8" s="95">
        <f t="shared" si="1"/>
        <v>0</v>
      </c>
      <c r="F8" s="137">
        <v>3</v>
      </c>
      <c r="G8" s="94">
        <f t="shared" si="2"/>
        <v>0.08429334082607474</v>
      </c>
      <c r="H8" s="95">
        <f t="shared" si="3"/>
        <v>0.1013856032443393</v>
      </c>
      <c r="I8" s="148">
        <f t="shared" si="4"/>
        <v>3</v>
      </c>
      <c r="J8" s="94">
        <f t="shared" si="5"/>
        <v>0.07388798581350672</v>
      </c>
      <c r="K8" s="97">
        <f t="shared" si="6"/>
        <v>0.08779631255487269</v>
      </c>
    </row>
    <row r="9" spans="1:11" s="1" customFormat="1" ht="15" customHeight="1" thickBot="1">
      <c r="A9" s="16"/>
      <c r="B9" s="40" t="s">
        <v>39</v>
      </c>
      <c r="C9" s="149"/>
      <c r="D9" s="18">
        <f t="shared" si="0"/>
        <v>0</v>
      </c>
      <c r="E9" s="31">
        <f t="shared" si="1"/>
        <v>0</v>
      </c>
      <c r="F9" s="135">
        <v>2</v>
      </c>
      <c r="G9" s="18">
        <f t="shared" si="2"/>
        <v>0.05619556055071649</v>
      </c>
      <c r="H9" s="31">
        <f t="shared" si="3"/>
        <v>0.06759040216289287</v>
      </c>
      <c r="I9" s="140">
        <f t="shared" si="4"/>
        <v>2</v>
      </c>
      <c r="J9" s="18">
        <f t="shared" si="5"/>
        <v>0.049258657209004485</v>
      </c>
      <c r="K9" s="19">
        <f t="shared" si="6"/>
        <v>0.058530875036581796</v>
      </c>
    </row>
    <row r="10" spans="1:11" s="6" customFormat="1" ht="15.75" customHeight="1" thickBot="1">
      <c r="A10" s="91" t="s">
        <v>11</v>
      </c>
      <c r="B10" s="92" t="s">
        <v>40</v>
      </c>
      <c r="C10" s="151"/>
      <c r="D10" s="94">
        <f t="shared" si="0"/>
        <v>0</v>
      </c>
      <c r="E10" s="95">
        <f t="shared" si="1"/>
        <v>0</v>
      </c>
      <c r="F10" s="137"/>
      <c r="G10" s="94">
        <f t="shared" si="2"/>
        <v>0</v>
      </c>
      <c r="H10" s="95">
        <f t="shared" si="3"/>
        <v>0</v>
      </c>
      <c r="I10" s="148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51"/>
      <c r="D11" s="94">
        <f t="shared" si="0"/>
        <v>0</v>
      </c>
      <c r="E11" s="95">
        <f t="shared" si="1"/>
        <v>0</v>
      </c>
      <c r="F11" s="137">
        <v>63</v>
      </c>
      <c r="G11" s="94">
        <f t="shared" si="2"/>
        <v>1.7701601573475696</v>
      </c>
      <c r="H11" s="95">
        <f t="shared" si="3"/>
        <v>2.1290976681311253</v>
      </c>
      <c r="I11" s="148">
        <f t="shared" si="4"/>
        <v>63</v>
      </c>
      <c r="J11" s="94">
        <f t="shared" si="5"/>
        <v>1.5516477020836412</v>
      </c>
      <c r="K11" s="97">
        <f t="shared" si="6"/>
        <v>1.8437225636523267</v>
      </c>
    </row>
    <row r="12" spans="1:11" s="6" customFormat="1" ht="16.5" customHeight="1" thickBot="1">
      <c r="A12" s="17"/>
      <c r="B12" s="41" t="s">
        <v>80</v>
      </c>
      <c r="C12" s="152"/>
      <c r="D12" s="29">
        <f t="shared" si="0"/>
        <v>0</v>
      </c>
      <c r="E12" s="34">
        <f t="shared" si="1"/>
        <v>0</v>
      </c>
      <c r="F12" s="135">
        <v>63</v>
      </c>
      <c r="G12" s="29">
        <f t="shared" si="2"/>
        <v>1.7701601573475696</v>
      </c>
      <c r="H12" s="34">
        <f t="shared" si="3"/>
        <v>2.1290976681311253</v>
      </c>
      <c r="I12" s="135">
        <f t="shared" si="4"/>
        <v>63</v>
      </c>
      <c r="J12" s="29">
        <f t="shared" si="5"/>
        <v>1.5516477020836412</v>
      </c>
      <c r="K12" s="30">
        <f t="shared" si="6"/>
        <v>1.8437225636523267</v>
      </c>
    </row>
    <row r="13" spans="1:11" s="6" customFormat="1" ht="15" customHeight="1" thickBot="1">
      <c r="A13" s="100" t="s">
        <v>13</v>
      </c>
      <c r="B13" s="101" t="s">
        <v>42</v>
      </c>
      <c r="C13" s="165"/>
      <c r="D13" s="103">
        <f t="shared" si="0"/>
        <v>0</v>
      </c>
      <c r="E13" s="104">
        <f t="shared" si="1"/>
        <v>0</v>
      </c>
      <c r="F13" s="137"/>
      <c r="G13" s="103">
        <f t="shared" si="2"/>
        <v>0</v>
      </c>
      <c r="H13" s="104">
        <f t="shared" si="3"/>
        <v>0</v>
      </c>
      <c r="I13" s="166">
        <f t="shared" si="4"/>
        <v>0</v>
      </c>
      <c r="J13" s="103">
        <f t="shared" si="5"/>
        <v>0</v>
      </c>
      <c r="K13" s="106">
        <f t="shared" si="6"/>
        <v>0</v>
      </c>
    </row>
    <row r="14" spans="1:11" s="6" customFormat="1" ht="15.75" customHeight="1" thickBot="1">
      <c r="A14" s="98" t="s">
        <v>14</v>
      </c>
      <c r="B14" s="144" t="s">
        <v>43</v>
      </c>
      <c r="C14" s="151"/>
      <c r="D14" s="94">
        <f t="shared" si="0"/>
        <v>0</v>
      </c>
      <c r="E14" s="95">
        <f t="shared" si="1"/>
        <v>0</v>
      </c>
      <c r="F14" s="137">
        <v>242</v>
      </c>
      <c r="G14" s="94">
        <f t="shared" si="2"/>
        <v>6.799662826636696</v>
      </c>
      <c r="H14" s="95">
        <f t="shared" si="3"/>
        <v>8.178438661710038</v>
      </c>
      <c r="I14" s="148">
        <f t="shared" si="4"/>
        <v>242</v>
      </c>
      <c r="J14" s="94">
        <f t="shared" si="5"/>
        <v>5.960297522289542</v>
      </c>
      <c r="K14" s="115">
        <f t="shared" si="6"/>
        <v>7.082235879426397</v>
      </c>
    </row>
    <row r="15" spans="1:11" s="1" customFormat="1" ht="15.75" customHeight="1" thickBot="1">
      <c r="A15" s="4"/>
      <c r="B15" s="39" t="s">
        <v>44</v>
      </c>
      <c r="C15" s="153"/>
      <c r="D15" s="14">
        <f t="shared" si="0"/>
        <v>0</v>
      </c>
      <c r="E15" s="35">
        <f t="shared" si="1"/>
        <v>0</v>
      </c>
      <c r="F15" s="135"/>
      <c r="G15" s="14">
        <f t="shared" si="2"/>
        <v>0</v>
      </c>
      <c r="H15" s="35">
        <f t="shared" si="3"/>
        <v>0</v>
      </c>
      <c r="I15" s="142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7" t="s">
        <v>15</v>
      </c>
      <c r="B16" s="101" t="s">
        <v>27</v>
      </c>
      <c r="C16" s="154"/>
      <c r="D16" s="109">
        <f t="shared" si="0"/>
        <v>0</v>
      </c>
      <c r="E16" s="110">
        <f t="shared" si="1"/>
        <v>0</v>
      </c>
      <c r="F16" s="137"/>
      <c r="G16" s="109">
        <f t="shared" si="2"/>
        <v>0</v>
      </c>
      <c r="H16" s="110">
        <f t="shared" si="3"/>
        <v>0</v>
      </c>
      <c r="I16" s="137">
        <f t="shared" si="4"/>
        <v>0</v>
      </c>
      <c r="J16" s="109">
        <f t="shared" si="5"/>
        <v>0</v>
      </c>
      <c r="K16" s="111">
        <f t="shared" si="6"/>
        <v>0</v>
      </c>
    </row>
    <row r="17" spans="1:11" s="6" customFormat="1" ht="18" customHeight="1" thickBot="1">
      <c r="A17" s="112" t="s">
        <v>16</v>
      </c>
      <c r="B17" s="92" t="s">
        <v>45</v>
      </c>
      <c r="C17" s="151"/>
      <c r="D17" s="94">
        <f t="shared" si="0"/>
        <v>0</v>
      </c>
      <c r="E17" s="95">
        <f t="shared" si="1"/>
        <v>0</v>
      </c>
      <c r="F17" s="139">
        <v>206</v>
      </c>
      <c r="G17" s="94">
        <f t="shared" si="2"/>
        <v>5.788142736723799</v>
      </c>
      <c r="H17" s="95">
        <f t="shared" si="3"/>
        <v>6.9618114227779655</v>
      </c>
      <c r="I17" s="148">
        <f t="shared" si="4"/>
        <v>206</v>
      </c>
      <c r="J17" s="94">
        <f t="shared" si="5"/>
        <v>5.0736416925274614</v>
      </c>
      <c r="K17" s="97">
        <f t="shared" si="6"/>
        <v>6.028680128767925</v>
      </c>
    </row>
    <row r="18" spans="1:11" s="6" customFormat="1" ht="18" customHeight="1" thickBot="1">
      <c r="A18" s="98" t="s">
        <v>17</v>
      </c>
      <c r="B18" s="92" t="s">
        <v>46</v>
      </c>
      <c r="C18" s="151"/>
      <c r="D18" s="94">
        <f t="shared" si="0"/>
        <v>0</v>
      </c>
      <c r="E18" s="95">
        <f t="shared" si="1"/>
        <v>0</v>
      </c>
      <c r="F18" s="137">
        <v>811</v>
      </c>
      <c r="G18" s="94">
        <f t="shared" si="2"/>
        <v>22.787299803315538</v>
      </c>
      <c r="H18" s="95">
        <f t="shared" si="3"/>
        <v>27.407908077053058</v>
      </c>
      <c r="I18" s="148">
        <f t="shared" si="4"/>
        <v>811</v>
      </c>
      <c r="J18" s="94">
        <f t="shared" si="5"/>
        <v>19.97438549825132</v>
      </c>
      <c r="K18" s="97">
        <f t="shared" si="6"/>
        <v>23.734269827333918</v>
      </c>
    </row>
    <row r="19" spans="1:11" s="1" customFormat="1" ht="14.25" customHeight="1">
      <c r="A19" s="4"/>
      <c r="B19" s="40" t="s">
        <v>47</v>
      </c>
      <c r="C19" s="149"/>
      <c r="D19" s="18">
        <f t="shared" si="0"/>
        <v>0</v>
      </c>
      <c r="E19" s="31">
        <f t="shared" si="1"/>
        <v>0</v>
      </c>
      <c r="F19" s="140"/>
      <c r="G19" s="18">
        <f t="shared" si="2"/>
        <v>0</v>
      </c>
      <c r="H19" s="31">
        <f t="shared" si="3"/>
        <v>0</v>
      </c>
      <c r="I19" s="140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4"/>
      <c r="D20" s="12">
        <f t="shared" si="0"/>
        <v>0</v>
      </c>
      <c r="E20" s="32">
        <f t="shared" si="1"/>
        <v>0</v>
      </c>
      <c r="F20" s="134">
        <v>74</v>
      </c>
      <c r="G20" s="12">
        <f t="shared" si="2"/>
        <v>2.07923574037651</v>
      </c>
      <c r="H20" s="32">
        <f t="shared" si="3"/>
        <v>2.500844880027036</v>
      </c>
      <c r="I20" s="134">
        <f t="shared" si="4"/>
        <v>74</v>
      </c>
      <c r="J20" s="12">
        <f t="shared" si="5"/>
        <v>1.822570316733166</v>
      </c>
      <c r="K20" s="13">
        <f t="shared" si="6"/>
        <v>2.1656423763535266</v>
      </c>
    </row>
    <row r="21" spans="1:11" s="1" customFormat="1" ht="16.5" customHeight="1" thickBot="1">
      <c r="A21" s="4"/>
      <c r="B21" s="38" t="s">
        <v>49</v>
      </c>
      <c r="C21" s="134"/>
      <c r="D21" s="12">
        <f t="shared" si="0"/>
        <v>0</v>
      </c>
      <c r="E21" s="32">
        <f t="shared" si="1"/>
        <v>0</v>
      </c>
      <c r="F21" s="135">
        <v>225</v>
      </c>
      <c r="G21" s="12">
        <f t="shared" si="2"/>
        <v>6.322000561955606</v>
      </c>
      <c r="H21" s="32">
        <f t="shared" si="3"/>
        <v>7.603920243325447</v>
      </c>
      <c r="I21" s="134">
        <f t="shared" si="4"/>
        <v>225</v>
      </c>
      <c r="J21" s="12">
        <f t="shared" si="5"/>
        <v>5.5415989360130045</v>
      </c>
      <c r="K21" s="13">
        <f t="shared" si="6"/>
        <v>6.584723441615452</v>
      </c>
    </row>
    <row r="22" spans="1:11" s="6" customFormat="1" ht="15.75" customHeight="1" thickBot="1">
      <c r="A22" s="98" t="s">
        <v>28</v>
      </c>
      <c r="B22" s="92" t="s">
        <v>50</v>
      </c>
      <c r="C22" s="151">
        <v>383</v>
      </c>
      <c r="D22" s="94">
        <f t="shared" si="0"/>
        <v>76.41660015961692</v>
      </c>
      <c r="E22" s="95">
        <f t="shared" si="1"/>
        <v>83.62445414847161</v>
      </c>
      <c r="F22" s="137">
        <v>851</v>
      </c>
      <c r="G22" s="94">
        <f t="shared" si="2"/>
        <v>23.91121101432987</v>
      </c>
      <c r="H22" s="95">
        <f t="shared" si="3"/>
        <v>28.759716120310916</v>
      </c>
      <c r="I22" s="148">
        <f t="shared" si="4"/>
        <v>1234</v>
      </c>
      <c r="J22" s="94">
        <f t="shared" si="5"/>
        <v>30.392591497955767</v>
      </c>
      <c r="K22" s="97">
        <f t="shared" si="6"/>
        <v>36.11354989757097</v>
      </c>
    </row>
    <row r="23" spans="1:11" s="1" customFormat="1" ht="15.75" customHeight="1">
      <c r="A23" s="4"/>
      <c r="B23" s="40" t="s">
        <v>51</v>
      </c>
      <c r="C23" s="149"/>
      <c r="D23" s="18">
        <f t="shared" si="0"/>
        <v>0</v>
      </c>
      <c r="E23" s="31">
        <f t="shared" si="1"/>
        <v>0</v>
      </c>
      <c r="F23" s="140"/>
      <c r="G23" s="18">
        <f t="shared" si="2"/>
        <v>0</v>
      </c>
      <c r="H23" s="31">
        <f t="shared" si="3"/>
        <v>0</v>
      </c>
      <c r="I23" s="140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50">
        <v>278</v>
      </c>
      <c r="D24" s="12">
        <f t="shared" si="0"/>
        <v>55.46687948922586</v>
      </c>
      <c r="E24" s="32">
        <f t="shared" si="1"/>
        <v>60.698689956331876</v>
      </c>
      <c r="F24" s="134">
        <v>418</v>
      </c>
      <c r="G24" s="12">
        <f t="shared" si="2"/>
        <v>11.744872155099747</v>
      </c>
      <c r="H24" s="32">
        <f t="shared" si="3"/>
        <v>14.12639405204461</v>
      </c>
      <c r="I24" s="134">
        <f t="shared" si="4"/>
        <v>696</v>
      </c>
      <c r="J24" s="12">
        <f t="shared" si="5"/>
        <v>17.14201270873356</v>
      </c>
      <c r="K24" s="13">
        <f t="shared" si="6"/>
        <v>20.368744512730466</v>
      </c>
    </row>
    <row r="25" spans="1:11" s="1" customFormat="1" ht="15.75" customHeight="1">
      <c r="A25" s="4"/>
      <c r="B25" s="38" t="s">
        <v>53</v>
      </c>
      <c r="C25" s="150">
        <v>105</v>
      </c>
      <c r="D25" s="12">
        <f t="shared" si="0"/>
        <v>20.949720670391063</v>
      </c>
      <c r="E25" s="32">
        <f t="shared" si="1"/>
        <v>22.925764192139738</v>
      </c>
      <c r="F25" s="134">
        <v>108</v>
      </c>
      <c r="G25" s="12">
        <f t="shared" si="2"/>
        <v>3.034560269738691</v>
      </c>
      <c r="H25" s="32">
        <f t="shared" si="3"/>
        <v>3.649881716796215</v>
      </c>
      <c r="I25" s="134">
        <f t="shared" si="4"/>
        <v>213</v>
      </c>
      <c r="J25" s="12">
        <f t="shared" si="5"/>
        <v>5.246046992758977</v>
      </c>
      <c r="K25" s="13">
        <f t="shared" si="6"/>
        <v>6.2335381913959615</v>
      </c>
    </row>
    <row r="26" spans="1:11" s="1" customFormat="1" ht="13.5" thickBot="1">
      <c r="A26" s="4"/>
      <c r="B26" s="38" t="s">
        <v>54</v>
      </c>
      <c r="C26" s="150"/>
      <c r="D26" s="12">
        <f t="shared" si="0"/>
        <v>0</v>
      </c>
      <c r="E26" s="32">
        <f t="shared" si="1"/>
        <v>0</v>
      </c>
      <c r="F26" s="135"/>
      <c r="G26" s="12">
        <f t="shared" si="2"/>
        <v>0</v>
      </c>
      <c r="H26" s="32">
        <f t="shared" si="3"/>
        <v>0</v>
      </c>
      <c r="I26" s="134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55</v>
      </c>
      <c r="C27" s="151">
        <v>14</v>
      </c>
      <c r="D27" s="94">
        <f t="shared" si="0"/>
        <v>2.793296089385475</v>
      </c>
      <c r="E27" s="95">
        <f t="shared" si="1"/>
        <v>3.056768558951965</v>
      </c>
      <c r="F27" s="137">
        <v>226</v>
      </c>
      <c r="G27" s="94">
        <f t="shared" si="2"/>
        <v>6.350098342230964</v>
      </c>
      <c r="H27" s="95">
        <f t="shared" si="3"/>
        <v>7.637715444406894</v>
      </c>
      <c r="I27" s="148">
        <f t="shared" si="4"/>
        <v>240</v>
      </c>
      <c r="J27" s="94">
        <f t="shared" si="5"/>
        <v>5.911038865080538</v>
      </c>
      <c r="K27" s="97">
        <f t="shared" si="6"/>
        <v>7.023705004389815</v>
      </c>
    </row>
    <row r="28" spans="1:11" s="1" customFormat="1" ht="15" customHeight="1">
      <c r="A28" s="4"/>
      <c r="B28" s="40" t="s">
        <v>56</v>
      </c>
      <c r="C28" s="149"/>
      <c r="D28" s="18">
        <f t="shared" si="0"/>
        <v>0</v>
      </c>
      <c r="E28" s="31">
        <f t="shared" si="1"/>
        <v>0</v>
      </c>
      <c r="F28" s="140">
        <v>14</v>
      </c>
      <c r="G28" s="18">
        <f>F28*1000/$G$2</f>
        <v>0.39336892385501543</v>
      </c>
      <c r="H28" s="31">
        <f t="shared" si="3"/>
        <v>0.4731328151402501</v>
      </c>
      <c r="I28" s="140">
        <f t="shared" si="4"/>
        <v>14</v>
      </c>
      <c r="J28" s="18">
        <f t="shared" si="5"/>
        <v>0.34481060046303136</v>
      </c>
      <c r="K28" s="19">
        <f t="shared" si="6"/>
        <v>0.4097161252560726</v>
      </c>
    </row>
    <row r="29" spans="1:11" s="1" customFormat="1" ht="15" customHeight="1">
      <c r="A29" s="4"/>
      <c r="B29" s="38" t="s">
        <v>57</v>
      </c>
      <c r="C29" s="150">
        <v>1</v>
      </c>
      <c r="D29" s="12">
        <f t="shared" si="0"/>
        <v>0.19952114924181963</v>
      </c>
      <c r="E29" s="32">
        <f t="shared" si="1"/>
        <v>0.2183406113537118</v>
      </c>
      <c r="F29" s="134">
        <v>2</v>
      </c>
      <c r="G29" s="12">
        <f t="shared" si="2"/>
        <v>0.05619556055071649</v>
      </c>
      <c r="H29" s="32">
        <f t="shared" si="3"/>
        <v>0.06759040216289287</v>
      </c>
      <c r="I29" s="134">
        <f t="shared" si="4"/>
        <v>3</v>
      </c>
      <c r="J29" s="12">
        <f t="shared" si="5"/>
        <v>0.07388798581350672</v>
      </c>
      <c r="K29" s="13">
        <f t="shared" si="6"/>
        <v>0.08779631255487269</v>
      </c>
    </row>
    <row r="30" spans="1:11" s="1" customFormat="1" ht="12.75">
      <c r="A30" s="4"/>
      <c r="B30" s="38" t="s">
        <v>58</v>
      </c>
      <c r="C30" s="150"/>
      <c r="D30" s="12">
        <f t="shared" si="0"/>
        <v>0</v>
      </c>
      <c r="E30" s="32">
        <f t="shared" si="1"/>
        <v>0</v>
      </c>
      <c r="F30" s="141">
        <v>24</v>
      </c>
      <c r="G30" s="12">
        <f t="shared" si="2"/>
        <v>0.674346726608598</v>
      </c>
      <c r="H30" s="32">
        <f t="shared" si="3"/>
        <v>0.8110848259547144</v>
      </c>
      <c r="I30" s="134">
        <f t="shared" si="4"/>
        <v>24</v>
      </c>
      <c r="J30" s="12">
        <f t="shared" si="5"/>
        <v>0.5911038865080538</v>
      </c>
      <c r="K30" s="13">
        <f t="shared" si="6"/>
        <v>0.7023705004389815</v>
      </c>
    </row>
    <row r="31" spans="1:11" s="1" customFormat="1" ht="18" customHeight="1" thickBot="1">
      <c r="A31" s="5"/>
      <c r="B31" s="38" t="s">
        <v>59</v>
      </c>
      <c r="C31" s="150">
        <v>1</v>
      </c>
      <c r="D31" s="12">
        <f t="shared" si="0"/>
        <v>0.19952114924181963</v>
      </c>
      <c r="E31" s="32">
        <f t="shared" si="1"/>
        <v>0.2183406113537118</v>
      </c>
      <c r="F31" s="138">
        <v>11</v>
      </c>
      <c r="G31" s="12">
        <f t="shared" si="2"/>
        <v>0.3090755830289407</v>
      </c>
      <c r="H31" s="32">
        <f t="shared" si="3"/>
        <v>0.37174721189591076</v>
      </c>
      <c r="I31" s="134">
        <f t="shared" si="4"/>
        <v>12</v>
      </c>
      <c r="J31" s="12">
        <f t="shared" si="5"/>
        <v>0.2955519432540269</v>
      </c>
      <c r="K31" s="13">
        <f t="shared" si="6"/>
        <v>0.35118525021949076</v>
      </c>
    </row>
    <row r="32" spans="1:11" s="1" customFormat="1" ht="16.5" customHeight="1" thickBot="1">
      <c r="A32" s="100" t="s">
        <v>77</v>
      </c>
      <c r="B32" s="92" t="s">
        <v>63</v>
      </c>
      <c r="C32" s="151">
        <v>5</v>
      </c>
      <c r="D32" s="94">
        <f t="shared" si="0"/>
        <v>0.9976057462090981</v>
      </c>
      <c r="E32" s="95">
        <f t="shared" si="1"/>
        <v>1.091703056768559</v>
      </c>
      <c r="F32" s="137">
        <v>307</v>
      </c>
      <c r="G32" s="94">
        <f>F32*1000/$G$2</f>
        <v>8.626018544534983</v>
      </c>
      <c r="H32" s="95">
        <f t="shared" si="3"/>
        <v>10.375126732004055</v>
      </c>
      <c r="I32" s="148">
        <f>SUM(C32,F32)</f>
        <v>312</v>
      </c>
      <c r="J32" s="94">
        <f>I32*1000/$J$2</f>
        <v>7.6843505246046995</v>
      </c>
      <c r="K32" s="97">
        <f t="shared" si="6"/>
        <v>9.130816505706761</v>
      </c>
    </row>
    <row r="33" spans="1:11" s="1" customFormat="1" ht="26.25" thickBot="1">
      <c r="A33" s="100" t="s">
        <v>78</v>
      </c>
      <c r="B33" s="92" t="s">
        <v>64</v>
      </c>
      <c r="C33" s="151"/>
      <c r="D33" s="94">
        <f t="shared" si="0"/>
        <v>0</v>
      </c>
      <c r="E33" s="95">
        <f t="shared" si="1"/>
        <v>0</v>
      </c>
      <c r="F33" s="137">
        <v>51</v>
      </c>
      <c r="G33" s="94">
        <f>F33*1000/$G$2</f>
        <v>1.4329867940432706</v>
      </c>
      <c r="H33" s="95">
        <f t="shared" si="3"/>
        <v>1.723555255153768</v>
      </c>
      <c r="I33" s="148">
        <f>SUM(C33,F33)</f>
        <v>51</v>
      </c>
      <c r="J33" s="94">
        <f>I33*1000/$J$2</f>
        <v>1.2560957588296142</v>
      </c>
      <c r="K33" s="97">
        <f t="shared" si="6"/>
        <v>1.492537313432836</v>
      </c>
    </row>
    <row r="34" spans="1:11" s="6" customFormat="1" ht="21" customHeight="1" thickBot="1">
      <c r="A34" s="98" t="s">
        <v>19</v>
      </c>
      <c r="B34" s="92" t="s">
        <v>60</v>
      </c>
      <c r="C34" s="151">
        <v>55</v>
      </c>
      <c r="D34" s="94">
        <f t="shared" si="0"/>
        <v>10.97366320830008</v>
      </c>
      <c r="E34" s="95">
        <f t="shared" si="1"/>
        <v>12.008733624454148</v>
      </c>
      <c r="F34" s="137">
        <v>114</v>
      </c>
      <c r="G34" s="94">
        <f t="shared" si="2"/>
        <v>3.20314695139084</v>
      </c>
      <c r="H34" s="95">
        <f t="shared" si="3"/>
        <v>3.8526529232848934</v>
      </c>
      <c r="I34" s="148">
        <f t="shared" si="4"/>
        <v>169</v>
      </c>
      <c r="J34" s="94">
        <f t="shared" si="5"/>
        <v>4.162356534160879</v>
      </c>
      <c r="K34" s="97">
        <f t="shared" si="6"/>
        <v>4.945858940591162</v>
      </c>
    </row>
    <row r="35" spans="1:11" s="1" customFormat="1" ht="12.75">
      <c r="A35" s="4"/>
      <c r="B35" s="40" t="s">
        <v>61</v>
      </c>
      <c r="C35" s="149">
        <v>55</v>
      </c>
      <c r="D35" s="25">
        <f t="shared" si="0"/>
        <v>10.97366320830008</v>
      </c>
      <c r="E35" s="36">
        <f t="shared" si="1"/>
        <v>12.008733624454148</v>
      </c>
      <c r="F35" s="140">
        <v>114</v>
      </c>
      <c r="G35" s="25">
        <f t="shared" si="2"/>
        <v>3.20314695139084</v>
      </c>
      <c r="H35" s="36">
        <f t="shared" si="3"/>
        <v>3.8526529232848934</v>
      </c>
      <c r="I35" s="140">
        <f t="shared" si="4"/>
        <v>169</v>
      </c>
      <c r="J35" s="25">
        <f t="shared" si="5"/>
        <v>4.162356534160879</v>
      </c>
      <c r="K35" s="26">
        <f t="shared" si="6"/>
        <v>4.945858940591162</v>
      </c>
    </row>
    <row r="36" spans="1:11" s="1" customFormat="1" ht="13.5" customHeight="1">
      <c r="A36" s="4"/>
      <c r="B36" s="43" t="s">
        <v>31</v>
      </c>
      <c r="C36" s="150">
        <v>54</v>
      </c>
      <c r="D36" s="27">
        <f t="shared" si="0"/>
        <v>10.77414205905826</v>
      </c>
      <c r="E36" s="37">
        <f t="shared" si="1"/>
        <v>11.790393013100436</v>
      </c>
      <c r="F36" s="134">
        <v>90</v>
      </c>
      <c r="G36" s="27">
        <f t="shared" si="2"/>
        <v>2.528800224782242</v>
      </c>
      <c r="H36" s="37">
        <f t="shared" si="3"/>
        <v>3.0415680973301793</v>
      </c>
      <c r="I36" s="134">
        <f t="shared" si="4"/>
        <v>144</v>
      </c>
      <c r="J36" s="27">
        <f t="shared" si="5"/>
        <v>3.5466233190483227</v>
      </c>
      <c r="K36" s="28">
        <f t="shared" si="6"/>
        <v>4.214223002633889</v>
      </c>
    </row>
    <row r="37" spans="1:11" s="1" customFormat="1" ht="12" customHeight="1" thickBot="1">
      <c r="A37" s="16"/>
      <c r="B37" s="38" t="s">
        <v>81</v>
      </c>
      <c r="C37" s="150">
        <v>1</v>
      </c>
      <c r="D37" s="27">
        <f t="shared" si="0"/>
        <v>0.19952114924181963</v>
      </c>
      <c r="E37" s="37">
        <f t="shared" si="1"/>
        <v>0.2183406113537118</v>
      </c>
      <c r="F37" s="142">
        <v>24</v>
      </c>
      <c r="G37" s="27">
        <f t="shared" si="2"/>
        <v>0.674346726608598</v>
      </c>
      <c r="H37" s="37">
        <f t="shared" si="3"/>
        <v>0.8110848259547144</v>
      </c>
      <c r="I37" s="134">
        <f t="shared" si="4"/>
        <v>25</v>
      </c>
      <c r="J37" s="27">
        <f t="shared" si="5"/>
        <v>0.6157332151125561</v>
      </c>
      <c r="K37" s="28">
        <f t="shared" si="6"/>
        <v>0.7316359379572724</v>
      </c>
    </row>
    <row r="38" spans="1:11" s="6" customFormat="1" ht="21" customHeight="1" thickBot="1">
      <c r="A38" s="98" t="s">
        <v>20</v>
      </c>
      <c r="B38" s="92" t="s">
        <v>32</v>
      </c>
      <c r="C38" s="151"/>
      <c r="D38" s="94">
        <f t="shared" si="0"/>
        <v>0</v>
      </c>
      <c r="E38" s="95">
        <f t="shared" si="1"/>
        <v>0</v>
      </c>
      <c r="F38" s="137"/>
      <c r="G38" s="94">
        <f t="shared" si="2"/>
        <v>0</v>
      </c>
      <c r="H38" s="95">
        <f t="shared" si="3"/>
        <v>0</v>
      </c>
      <c r="I38" s="148">
        <f t="shared" si="4"/>
        <v>0</v>
      </c>
      <c r="J38" s="94">
        <f t="shared" si="5"/>
        <v>0</v>
      </c>
      <c r="K38" s="115">
        <f t="shared" si="6"/>
        <v>0</v>
      </c>
    </row>
    <row r="39" spans="1:11" s="1" customFormat="1" ht="12.75">
      <c r="A39" s="4"/>
      <c r="B39" s="40" t="s">
        <v>62</v>
      </c>
      <c r="C39" s="149"/>
      <c r="D39" s="18">
        <f t="shared" si="0"/>
        <v>0</v>
      </c>
      <c r="E39" s="31">
        <f t="shared" si="1"/>
        <v>0</v>
      </c>
      <c r="F39" s="140"/>
      <c r="G39" s="18">
        <f t="shared" si="2"/>
        <v>0</v>
      </c>
      <c r="H39" s="31">
        <f t="shared" si="3"/>
        <v>0</v>
      </c>
      <c r="I39" s="140">
        <f t="shared" si="4"/>
        <v>0</v>
      </c>
      <c r="J39" s="18">
        <f t="shared" si="5"/>
        <v>0</v>
      </c>
      <c r="K39" s="19">
        <f t="shared" si="6"/>
        <v>0</v>
      </c>
    </row>
    <row r="40" spans="1:11" s="1" customFormat="1" ht="12.75">
      <c r="A40" s="4"/>
      <c r="B40" s="38" t="s">
        <v>34</v>
      </c>
      <c r="C40" s="150"/>
      <c r="D40" s="12">
        <f t="shared" si="0"/>
        <v>0</v>
      </c>
      <c r="E40" s="32">
        <f t="shared" si="1"/>
        <v>0</v>
      </c>
      <c r="F40" s="134"/>
      <c r="G40" s="12">
        <f t="shared" si="2"/>
        <v>0</v>
      </c>
      <c r="H40" s="32">
        <f t="shared" si="3"/>
        <v>0</v>
      </c>
      <c r="I40" s="134">
        <f t="shared" si="4"/>
        <v>0</v>
      </c>
      <c r="J40" s="12">
        <f t="shared" si="5"/>
        <v>0</v>
      </c>
      <c r="K40" s="13">
        <f t="shared" si="6"/>
        <v>0</v>
      </c>
    </row>
    <row r="41" spans="1:11" s="1" customFormat="1" ht="12.75">
      <c r="A41" s="4"/>
      <c r="B41" s="38" t="s">
        <v>25</v>
      </c>
      <c r="C41" s="150"/>
      <c r="D41" s="12">
        <f t="shared" si="0"/>
        <v>0</v>
      </c>
      <c r="E41" s="32">
        <f t="shared" si="1"/>
        <v>0</v>
      </c>
      <c r="F41" s="134"/>
      <c r="G41" s="12">
        <f t="shared" si="2"/>
        <v>0</v>
      </c>
      <c r="H41" s="32">
        <f t="shared" si="3"/>
        <v>0</v>
      </c>
      <c r="I41" s="134">
        <f t="shared" si="4"/>
        <v>0</v>
      </c>
      <c r="J41" s="12">
        <f t="shared" si="5"/>
        <v>0</v>
      </c>
      <c r="K41" s="13">
        <f t="shared" si="6"/>
        <v>0</v>
      </c>
    </row>
    <row r="42" spans="1:11" s="1" customFormat="1" ht="13.5" thickBot="1">
      <c r="A42" s="5"/>
      <c r="B42" s="38" t="s">
        <v>35</v>
      </c>
      <c r="C42" s="150"/>
      <c r="D42" s="12">
        <f t="shared" si="0"/>
        <v>0</v>
      </c>
      <c r="E42" s="32">
        <f t="shared" si="1"/>
        <v>0</v>
      </c>
      <c r="F42" s="135"/>
      <c r="G42" s="12">
        <f t="shared" si="2"/>
        <v>0</v>
      </c>
      <c r="H42" s="32">
        <f t="shared" si="3"/>
        <v>0</v>
      </c>
      <c r="I42" s="134">
        <f t="shared" si="4"/>
        <v>0</v>
      </c>
      <c r="J42" s="12">
        <f t="shared" si="5"/>
        <v>0</v>
      </c>
      <c r="K42" s="13">
        <f t="shared" si="6"/>
        <v>0</v>
      </c>
    </row>
    <row r="43" spans="1:11" s="6" customFormat="1" ht="23.25" customHeight="1" thickBot="1">
      <c r="A43" s="98" t="s">
        <v>21</v>
      </c>
      <c r="B43" s="92" t="s">
        <v>66</v>
      </c>
      <c r="C43" s="151"/>
      <c r="D43" s="94">
        <f t="shared" si="0"/>
        <v>0</v>
      </c>
      <c r="E43" s="95">
        <f t="shared" si="1"/>
        <v>0</v>
      </c>
      <c r="F43" s="137"/>
      <c r="G43" s="94">
        <f t="shared" si="2"/>
        <v>0</v>
      </c>
      <c r="H43" s="95">
        <f t="shared" si="3"/>
        <v>0</v>
      </c>
      <c r="I43" s="148">
        <f t="shared" si="4"/>
        <v>0</v>
      </c>
      <c r="J43" s="94">
        <f t="shared" si="5"/>
        <v>0</v>
      </c>
      <c r="K43" s="115">
        <f t="shared" si="6"/>
        <v>0</v>
      </c>
    </row>
    <row r="44" spans="1:11" s="1" customFormat="1" ht="33.75" customHeight="1">
      <c r="A44" s="9"/>
      <c r="B44" s="44" t="s">
        <v>85</v>
      </c>
      <c r="C44" s="149"/>
      <c r="D44" s="18">
        <f t="shared" si="0"/>
        <v>0</v>
      </c>
      <c r="E44" s="31">
        <f t="shared" si="1"/>
        <v>0</v>
      </c>
      <c r="F44" s="145"/>
      <c r="G44" s="18">
        <f t="shared" si="2"/>
        <v>0</v>
      </c>
      <c r="H44" s="31">
        <f t="shared" si="3"/>
        <v>0</v>
      </c>
      <c r="I44" s="140">
        <f t="shared" si="4"/>
        <v>0</v>
      </c>
      <c r="J44" s="18">
        <f t="shared" si="5"/>
        <v>0</v>
      </c>
      <c r="K44" s="19">
        <f t="shared" si="6"/>
        <v>0</v>
      </c>
    </row>
    <row r="45" spans="1:11" s="1" customFormat="1" ht="16.5" customHeight="1" thickBot="1">
      <c r="A45" s="4"/>
      <c r="B45" s="43" t="s">
        <v>82</v>
      </c>
      <c r="C45" s="150"/>
      <c r="D45" s="12">
        <f t="shared" si="0"/>
        <v>0</v>
      </c>
      <c r="E45" s="32">
        <f t="shared" si="1"/>
        <v>0</v>
      </c>
      <c r="F45" s="143"/>
      <c r="G45" s="12">
        <f t="shared" si="2"/>
        <v>0</v>
      </c>
      <c r="H45" s="32">
        <f t="shared" si="3"/>
        <v>0</v>
      </c>
      <c r="I45" s="134">
        <f t="shared" si="4"/>
        <v>0</v>
      </c>
      <c r="J45" s="12">
        <f t="shared" si="5"/>
        <v>0</v>
      </c>
      <c r="K45" s="13">
        <f t="shared" si="6"/>
        <v>0</v>
      </c>
    </row>
    <row r="46" spans="1:11" s="1" customFormat="1" ht="18" customHeight="1" thickBot="1">
      <c r="A46" s="100" t="s">
        <v>79</v>
      </c>
      <c r="B46" s="92" t="s">
        <v>65</v>
      </c>
      <c r="C46" s="151"/>
      <c r="D46" s="94">
        <f t="shared" si="0"/>
        <v>0</v>
      </c>
      <c r="E46" s="95">
        <f t="shared" si="1"/>
        <v>0</v>
      </c>
      <c r="F46" s="137"/>
      <c r="G46" s="94">
        <f>F46*1000/$G$2</f>
        <v>0</v>
      </c>
      <c r="H46" s="95">
        <f t="shared" si="3"/>
        <v>0</v>
      </c>
      <c r="I46" s="148">
        <f>SUM(C46,F46)</f>
        <v>0</v>
      </c>
      <c r="J46" s="94">
        <f>I46*1000/$J$2</f>
        <v>0</v>
      </c>
      <c r="K46" s="97">
        <f t="shared" si="6"/>
        <v>0</v>
      </c>
    </row>
    <row r="47" spans="1:11" s="6" customFormat="1" ht="21" customHeight="1" thickBot="1">
      <c r="A47" s="100" t="s">
        <v>29</v>
      </c>
      <c r="B47" s="92" t="s">
        <v>67</v>
      </c>
      <c r="C47" s="151"/>
      <c r="D47" s="94">
        <f t="shared" si="0"/>
        <v>0</v>
      </c>
      <c r="E47" s="95">
        <f t="shared" si="1"/>
        <v>0</v>
      </c>
      <c r="F47" s="137"/>
      <c r="G47" s="94">
        <f t="shared" si="2"/>
        <v>0</v>
      </c>
      <c r="H47" s="95">
        <f t="shared" si="3"/>
        <v>0</v>
      </c>
      <c r="I47" s="148">
        <f t="shared" si="4"/>
        <v>0</v>
      </c>
      <c r="J47" s="94">
        <f t="shared" si="5"/>
        <v>0</v>
      </c>
      <c r="K47" s="97">
        <f t="shared" si="6"/>
        <v>0</v>
      </c>
    </row>
    <row r="48" spans="1:11" s="6" customFormat="1" ht="19.5" customHeight="1" thickBot="1">
      <c r="A48" s="98" t="s">
        <v>30</v>
      </c>
      <c r="B48" s="92" t="s">
        <v>68</v>
      </c>
      <c r="C48" s="151">
        <v>1</v>
      </c>
      <c r="D48" s="94">
        <f t="shared" si="0"/>
        <v>0.19952114924181963</v>
      </c>
      <c r="E48" s="95">
        <f t="shared" si="1"/>
        <v>0.2183406113537118</v>
      </c>
      <c r="F48" s="137">
        <v>85</v>
      </c>
      <c r="G48" s="94">
        <f t="shared" si="2"/>
        <v>2.388311323405451</v>
      </c>
      <c r="H48" s="95">
        <f t="shared" si="3"/>
        <v>2.872592091922947</v>
      </c>
      <c r="I48" s="148">
        <f t="shared" si="4"/>
        <v>86</v>
      </c>
      <c r="J48" s="94">
        <f t="shared" si="5"/>
        <v>2.1181222599871927</v>
      </c>
      <c r="K48" s="97">
        <f t="shared" si="6"/>
        <v>2.516827626573017</v>
      </c>
    </row>
    <row r="49" spans="1:11" s="1" customFormat="1" ht="17.25" customHeight="1">
      <c r="A49" s="4"/>
      <c r="B49" s="40" t="s">
        <v>69</v>
      </c>
      <c r="C49" s="149"/>
      <c r="D49" s="18">
        <f t="shared" si="0"/>
        <v>0</v>
      </c>
      <c r="E49" s="31">
        <f t="shared" si="1"/>
        <v>0</v>
      </c>
      <c r="F49" s="140">
        <v>15</v>
      </c>
      <c r="G49" s="18">
        <f t="shared" si="2"/>
        <v>0.4214667041303737</v>
      </c>
      <c r="H49" s="31">
        <f t="shared" si="3"/>
        <v>0.5069280162216965</v>
      </c>
      <c r="I49" s="140">
        <f t="shared" si="4"/>
        <v>15</v>
      </c>
      <c r="J49" s="18">
        <f t="shared" si="5"/>
        <v>0.36943992906753365</v>
      </c>
      <c r="K49" s="19">
        <f t="shared" si="6"/>
        <v>0.43898156277436345</v>
      </c>
    </row>
    <row r="50" spans="1:11" s="1" customFormat="1" ht="12.75">
      <c r="A50" s="4"/>
      <c r="B50" s="38" t="s">
        <v>73</v>
      </c>
      <c r="C50" s="150"/>
      <c r="D50" s="12">
        <f t="shared" si="0"/>
        <v>0</v>
      </c>
      <c r="E50" s="32">
        <f t="shared" si="1"/>
        <v>0</v>
      </c>
      <c r="F50" s="134"/>
      <c r="G50" s="12">
        <f t="shared" si="2"/>
        <v>0</v>
      </c>
      <c r="H50" s="32">
        <f t="shared" si="3"/>
        <v>0</v>
      </c>
      <c r="I50" s="134">
        <f t="shared" si="4"/>
        <v>0</v>
      </c>
      <c r="J50" s="12">
        <f t="shared" si="5"/>
        <v>0</v>
      </c>
      <c r="K50" s="13">
        <f t="shared" si="6"/>
        <v>0</v>
      </c>
    </row>
    <row r="51" spans="1:11" s="1" customFormat="1" ht="15.75" customHeight="1">
      <c r="A51" s="4"/>
      <c r="B51" s="38" t="s">
        <v>70</v>
      </c>
      <c r="C51" s="150"/>
      <c r="D51" s="12">
        <f t="shared" si="0"/>
        <v>0</v>
      </c>
      <c r="E51" s="32">
        <f t="shared" si="1"/>
        <v>0</v>
      </c>
      <c r="F51" s="134"/>
      <c r="G51" s="12">
        <f t="shared" si="2"/>
        <v>0</v>
      </c>
      <c r="H51" s="32">
        <f t="shared" si="3"/>
        <v>0</v>
      </c>
      <c r="I51" s="134">
        <f t="shared" si="4"/>
        <v>0</v>
      </c>
      <c r="J51" s="12">
        <f t="shared" si="5"/>
        <v>0</v>
      </c>
      <c r="K51" s="13">
        <f t="shared" si="6"/>
        <v>0</v>
      </c>
    </row>
    <row r="52" spans="1:11" s="1" customFormat="1" ht="12.75">
      <c r="A52" s="4"/>
      <c r="B52" s="38" t="s">
        <v>74</v>
      </c>
      <c r="C52" s="150"/>
      <c r="D52" s="12">
        <f t="shared" si="0"/>
        <v>0</v>
      </c>
      <c r="E52" s="32">
        <f t="shared" si="1"/>
        <v>0</v>
      </c>
      <c r="F52" s="134"/>
      <c r="G52" s="12">
        <f t="shared" si="2"/>
        <v>0</v>
      </c>
      <c r="H52" s="32">
        <f t="shared" si="3"/>
        <v>0</v>
      </c>
      <c r="I52" s="134">
        <f t="shared" si="4"/>
        <v>0</v>
      </c>
      <c r="J52" s="12">
        <f t="shared" si="5"/>
        <v>0</v>
      </c>
      <c r="K52" s="13">
        <f t="shared" si="6"/>
        <v>0</v>
      </c>
    </row>
    <row r="53" spans="1:11" s="1" customFormat="1" ht="16.5" customHeight="1">
      <c r="A53" s="4"/>
      <c r="B53" s="38" t="s">
        <v>71</v>
      </c>
      <c r="C53" s="150"/>
      <c r="D53" s="12">
        <f t="shared" si="0"/>
        <v>0</v>
      </c>
      <c r="E53" s="32">
        <f t="shared" si="1"/>
        <v>0</v>
      </c>
      <c r="F53" s="134"/>
      <c r="G53" s="12">
        <f t="shared" si="2"/>
        <v>0</v>
      </c>
      <c r="H53" s="32">
        <f t="shared" si="3"/>
        <v>0</v>
      </c>
      <c r="I53" s="134">
        <f t="shared" si="4"/>
        <v>0</v>
      </c>
      <c r="J53" s="12">
        <f t="shared" si="5"/>
        <v>0</v>
      </c>
      <c r="K53" s="13">
        <f t="shared" si="6"/>
        <v>0</v>
      </c>
    </row>
    <row r="54" spans="1:11" s="1" customFormat="1" ht="12" customHeight="1">
      <c r="A54" s="4"/>
      <c r="B54" s="38" t="s">
        <v>75</v>
      </c>
      <c r="C54" s="150"/>
      <c r="D54" s="12">
        <f t="shared" si="0"/>
        <v>0</v>
      </c>
      <c r="E54" s="32">
        <f t="shared" si="1"/>
        <v>0</v>
      </c>
      <c r="F54" s="134"/>
      <c r="G54" s="12">
        <f t="shared" si="2"/>
        <v>0</v>
      </c>
      <c r="H54" s="32">
        <f t="shared" si="3"/>
        <v>0</v>
      </c>
      <c r="I54" s="134">
        <f t="shared" si="4"/>
        <v>0</v>
      </c>
      <c r="J54" s="12">
        <f t="shared" si="5"/>
        <v>0</v>
      </c>
      <c r="K54" s="13">
        <f t="shared" si="6"/>
        <v>0</v>
      </c>
    </row>
    <row r="55" spans="1:11" s="1" customFormat="1" ht="16.5" customHeight="1">
      <c r="A55" s="4"/>
      <c r="B55" s="38" t="s">
        <v>72</v>
      </c>
      <c r="C55" s="150"/>
      <c r="D55" s="12">
        <f t="shared" si="0"/>
        <v>0</v>
      </c>
      <c r="E55" s="32">
        <f t="shared" si="1"/>
        <v>0</v>
      </c>
      <c r="F55" s="134"/>
      <c r="G55" s="12">
        <f t="shared" si="2"/>
        <v>0</v>
      </c>
      <c r="H55" s="32">
        <f t="shared" si="3"/>
        <v>0</v>
      </c>
      <c r="I55" s="134">
        <f t="shared" si="4"/>
        <v>0</v>
      </c>
      <c r="J55" s="12">
        <f t="shared" si="5"/>
        <v>0</v>
      </c>
      <c r="K55" s="13">
        <f t="shared" si="6"/>
        <v>0</v>
      </c>
    </row>
    <row r="56" spans="1:11" s="1" customFormat="1" ht="12.75">
      <c r="A56" s="4"/>
      <c r="B56" s="38" t="s">
        <v>76</v>
      </c>
      <c r="C56" s="150"/>
      <c r="D56" s="12">
        <f t="shared" si="0"/>
        <v>0</v>
      </c>
      <c r="E56" s="32">
        <f t="shared" si="1"/>
        <v>0</v>
      </c>
      <c r="F56" s="134"/>
      <c r="G56" s="12">
        <f t="shared" si="2"/>
        <v>0</v>
      </c>
      <c r="H56" s="32">
        <f t="shared" si="3"/>
        <v>0</v>
      </c>
      <c r="I56" s="134">
        <f t="shared" si="4"/>
        <v>0</v>
      </c>
      <c r="J56" s="12">
        <f t="shared" si="5"/>
        <v>0</v>
      </c>
      <c r="K56" s="13">
        <f t="shared" si="6"/>
        <v>0</v>
      </c>
    </row>
    <row r="57" spans="1:11" s="1" customFormat="1" ht="13.5" thickBot="1">
      <c r="A57" s="4"/>
      <c r="B57" s="38" t="s">
        <v>33</v>
      </c>
      <c r="C57" s="155"/>
      <c r="D57" s="12">
        <f t="shared" si="0"/>
        <v>0</v>
      </c>
      <c r="E57" s="32">
        <f>C57*100/C$58</f>
        <v>0</v>
      </c>
      <c r="F57" s="141"/>
      <c r="G57" s="12">
        <f t="shared" si="2"/>
        <v>0</v>
      </c>
      <c r="H57" s="32">
        <f>F57*100/F$58</f>
        <v>0</v>
      </c>
      <c r="I57" s="134">
        <f t="shared" si="4"/>
        <v>0</v>
      </c>
      <c r="J57" s="12">
        <f t="shared" si="5"/>
        <v>0</v>
      </c>
      <c r="K57" s="13">
        <f t="shared" si="6"/>
        <v>0</v>
      </c>
    </row>
    <row r="58" spans="1:11" s="6" customFormat="1" ht="18.75" customHeight="1" thickBot="1">
      <c r="A58" s="82"/>
      <c r="B58" s="83" t="s">
        <v>22</v>
      </c>
      <c r="C58" s="151">
        <f>C48+C47+C46+C43+C38+C34+C33+C32+C27+C22+C18+C17+C16+C14+C13+C11+C10+C8+C5</f>
        <v>458</v>
      </c>
      <c r="D58" s="221">
        <f t="shared" si="0"/>
        <v>91.38068635275339</v>
      </c>
      <c r="E58" s="33"/>
      <c r="F58" s="148">
        <f>F48+F47+F46+F43+F38+F34+F33+F32+F27+F22+F18+F17+F16+F14+F13+F11+F10+F8+F5</f>
        <v>2959</v>
      </c>
      <c r="G58" s="222">
        <f t="shared" si="2"/>
        <v>83.14133183478505</v>
      </c>
      <c r="H58" s="33"/>
      <c r="I58" s="148">
        <f>I48+I47+I46+I43+I38+I34+I33+I32+I27+I22+I18+I17+I16+I14+I13+I11+I10+I8+I5</f>
        <v>3417</v>
      </c>
      <c r="J58" s="222">
        <f t="shared" si="5"/>
        <v>84.15841584158416</v>
      </c>
      <c r="K58" s="11"/>
    </row>
    <row r="59" spans="1:11" s="6" customFormat="1" ht="22.5" customHeight="1">
      <c r="A59" s="15"/>
      <c r="B59" s="223"/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showZeros="0" zoomScale="90" zoomScaleNormal="90" workbookViewId="0" topLeftCell="A1">
      <pane ySplit="4" topLeftCell="BM17" activePane="bottomLeft" state="frozen"/>
      <selection pane="topLeft" activeCell="C7" sqref="C7"/>
      <selection pane="bottomLeft" activeCell="H2" sqref="H2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25" t="s">
        <v>92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2:11" s="6" customFormat="1" ht="24" customHeight="1" thickBot="1">
      <c r="B2" s="214"/>
      <c r="C2" s="214"/>
      <c r="D2" s="215">
        <v>36736</v>
      </c>
      <c r="E2" s="214"/>
      <c r="F2" s="214"/>
      <c r="G2" s="216">
        <v>214390</v>
      </c>
      <c r="H2" s="214"/>
      <c r="I2" s="214"/>
      <c r="J2" s="215">
        <f>SUM(D2:G2)</f>
        <v>251126</v>
      </c>
      <c r="K2" s="214"/>
    </row>
    <row r="3" spans="1:11" ht="14.25" customHeight="1">
      <c r="A3" s="53" t="s">
        <v>0</v>
      </c>
      <c r="B3" s="239" t="s">
        <v>5</v>
      </c>
      <c r="C3" s="179" t="s">
        <v>1</v>
      </c>
      <c r="D3" s="180"/>
      <c r="E3" s="180"/>
      <c r="F3" s="179" t="s">
        <v>2</v>
      </c>
      <c r="G3" s="180"/>
      <c r="H3" s="180"/>
      <c r="I3" s="179" t="s">
        <v>3</v>
      </c>
      <c r="J3" s="180"/>
      <c r="K3" s="181"/>
    </row>
    <row r="4" spans="1:11" ht="34.5" customHeight="1" thickBot="1">
      <c r="A4" s="54" t="s">
        <v>4</v>
      </c>
      <c r="B4" s="240"/>
      <c r="C4" s="182" t="s">
        <v>6</v>
      </c>
      <c r="D4" s="183" t="s">
        <v>7</v>
      </c>
      <c r="E4" s="184" t="s">
        <v>8</v>
      </c>
      <c r="F4" s="182" t="s">
        <v>6</v>
      </c>
      <c r="G4" s="183" t="s">
        <v>7</v>
      </c>
      <c r="H4" s="184" t="s">
        <v>8</v>
      </c>
      <c r="I4" s="182" t="s">
        <v>6</v>
      </c>
      <c r="J4" s="183" t="s">
        <v>7</v>
      </c>
      <c r="K4" s="185" t="s">
        <v>8</v>
      </c>
    </row>
    <row r="5" spans="1:11" s="6" customFormat="1" ht="18" customHeight="1" thickBot="1">
      <c r="A5" s="116" t="s">
        <v>9</v>
      </c>
      <c r="B5" s="101" t="s">
        <v>26</v>
      </c>
      <c r="C5" s="137">
        <f>SUM(МОБАЛ_Община:МБАЛ_Свищов!C5)</f>
        <v>602</v>
      </c>
      <c r="D5" s="109">
        <f aca="true" t="shared" si="0" ref="D5:D57">C5*1000/$D$2</f>
        <v>16.38719512195122</v>
      </c>
      <c r="E5" s="110">
        <f aca="true" t="shared" si="1" ref="E5:E50">C5*100/C$58</f>
        <v>9.917627677100494</v>
      </c>
      <c r="F5" s="137">
        <f>SUM(МОБАЛ_Община:МБАЛ_Свищов!F5)</f>
        <v>455</v>
      </c>
      <c r="G5" s="109">
        <f aca="true" t="shared" si="2" ref="G5:G57">F5*1000/$G$2</f>
        <v>2.122300480432856</v>
      </c>
      <c r="H5" s="110">
        <f aca="true" t="shared" si="3" ref="H5:H57">F5*100/F$58</f>
        <v>1.6225082908390687</v>
      </c>
      <c r="I5" s="137">
        <f aca="true" t="shared" si="4" ref="I5:I58">SUM(C5,F5)</f>
        <v>1057</v>
      </c>
      <c r="J5" s="109">
        <f aca="true" t="shared" si="5" ref="J5:J57">I5*1000/$J$2</f>
        <v>4.209042472702946</v>
      </c>
      <c r="K5" s="186">
        <f aca="true" t="shared" si="6" ref="K5:K57">I5*100/I$58</f>
        <v>3.09852548881658</v>
      </c>
    </row>
    <row r="6" spans="1:11" s="7" customFormat="1" ht="17.25" customHeight="1">
      <c r="A6" s="4"/>
      <c r="B6" s="40" t="s">
        <v>36</v>
      </c>
      <c r="C6" s="171">
        <f>SUM(МОБАЛ_Община:МБАЛ_Свищов!C6)</f>
        <v>534</v>
      </c>
      <c r="D6" s="55">
        <f t="shared" si="0"/>
        <v>14.536149825783973</v>
      </c>
      <c r="E6" s="36">
        <f t="shared" si="1"/>
        <v>8.797364085667216</v>
      </c>
      <c r="F6" s="171">
        <f>SUM(МОБАЛ_Община:МБАЛ_Свищов!F6)</f>
        <v>318</v>
      </c>
      <c r="G6" s="25">
        <f t="shared" si="2"/>
        <v>1.4832781379728532</v>
      </c>
      <c r="H6" s="36">
        <f t="shared" si="3"/>
        <v>1.1339728274435688</v>
      </c>
      <c r="I6" s="174">
        <f t="shared" si="4"/>
        <v>852</v>
      </c>
      <c r="J6" s="25">
        <f t="shared" si="5"/>
        <v>3.392719192755828</v>
      </c>
      <c r="K6" s="56">
        <f t="shared" si="6"/>
        <v>2.4975815671444903</v>
      </c>
    </row>
    <row r="7" spans="1:11" s="7" customFormat="1" ht="18.75" customHeight="1" thickBot="1">
      <c r="A7" s="4"/>
      <c r="B7" s="39" t="s">
        <v>37</v>
      </c>
      <c r="C7" s="176">
        <f>SUM(МОБАЛ_Община:МБАЛ_Свищов!C7)</f>
        <v>0</v>
      </c>
      <c r="D7" s="55">
        <f t="shared" si="0"/>
        <v>0</v>
      </c>
      <c r="E7" s="36">
        <f t="shared" si="1"/>
        <v>0</v>
      </c>
      <c r="F7" s="172">
        <f>SUM(МОБАЛ_Община:МБАЛ_Свищов!F7)</f>
        <v>1</v>
      </c>
      <c r="G7" s="57">
        <f t="shared" si="2"/>
        <v>0.0046643966602919916</v>
      </c>
      <c r="H7" s="34">
        <f t="shared" si="3"/>
        <v>0.0035659522875583923</v>
      </c>
      <c r="I7" s="177">
        <f t="shared" si="4"/>
        <v>1</v>
      </c>
      <c r="J7" s="57">
        <f t="shared" si="5"/>
        <v>0.003982064780229845</v>
      </c>
      <c r="K7" s="56">
        <f t="shared" si="6"/>
        <v>0.002931433764254097</v>
      </c>
    </row>
    <row r="8" spans="1:11" s="6" customFormat="1" ht="18" customHeight="1" thickBot="1">
      <c r="A8" s="116" t="s">
        <v>10</v>
      </c>
      <c r="B8" s="101" t="s">
        <v>38</v>
      </c>
      <c r="C8" s="137">
        <f>SUM(МОБАЛ_Община:МБАЛ_Свищов!C8)</f>
        <v>8</v>
      </c>
      <c r="D8" s="109">
        <f t="shared" si="0"/>
        <v>0.21777003484320556</v>
      </c>
      <c r="E8" s="110">
        <f t="shared" si="1"/>
        <v>0.13179571663920922</v>
      </c>
      <c r="F8" s="137">
        <f>SUM(МОБАЛ_Община:МБАЛ_Свищов!F8)</f>
        <v>726</v>
      </c>
      <c r="G8" s="109">
        <f t="shared" si="2"/>
        <v>3.3863519753719857</v>
      </c>
      <c r="H8" s="110">
        <f t="shared" si="3"/>
        <v>2.588881360767393</v>
      </c>
      <c r="I8" s="137">
        <f t="shared" si="4"/>
        <v>734</v>
      </c>
      <c r="J8" s="109">
        <f t="shared" si="5"/>
        <v>2.922835548688706</v>
      </c>
      <c r="K8" s="186">
        <f t="shared" si="6"/>
        <v>2.151672382962507</v>
      </c>
    </row>
    <row r="9" spans="1:11" s="7" customFormat="1" ht="15" customHeight="1" thickBot="1">
      <c r="A9" s="16"/>
      <c r="B9" s="40" t="s">
        <v>39</v>
      </c>
      <c r="C9" s="173">
        <f>SUM(МОБАЛ_Община:МБАЛ_Свищов!C9)</f>
        <v>0</v>
      </c>
      <c r="D9" s="55">
        <f t="shared" si="0"/>
        <v>0</v>
      </c>
      <c r="E9" s="58">
        <f t="shared" si="1"/>
        <v>0</v>
      </c>
      <c r="F9" s="173">
        <f>SUM(МОБАЛ_Община:МБАЛ_Свищов!F9)</f>
        <v>354</v>
      </c>
      <c r="G9" s="55">
        <f t="shared" si="2"/>
        <v>1.651196417743365</v>
      </c>
      <c r="H9" s="59">
        <f t="shared" si="3"/>
        <v>1.2623471097956709</v>
      </c>
      <c r="I9" s="174">
        <f t="shared" si="4"/>
        <v>354</v>
      </c>
      <c r="J9" s="55">
        <f t="shared" si="5"/>
        <v>1.409650932201365</v>
      </c>
      <c r="K9" s="60">
        <f t="shared" si="6"/>
        <v>1.0377275525459502</v>
      </c>
    </row>
    <row r="10" spans="1:11" s="6" customFormat="1" ht="20.25" customHeight="1" thickBot="1">
      <c r="A10" s="91" t="s">
        <v>11</v>
      </c>
      <c r="B10" s="92" t="s">
        <v>40</v>
      </c>
      <c r="C10" s="137">
        <f>SUM(МОБАЛ_Община:МБАЛ_Свищов!C10)</f>
        <v>15</v>
      </c>
      <c r="D10" s="109">
        <f t="shared" si="0"/>
        <v>0.40831881533101044</v>
      </c>
      <c r="E10" s="110">
        <f t="shared" si="1"/>
        <v>0.2471169686985173</v>
      </c>
      <c r="F10" s="137">
        <f>SUM(МОБАЛ_Община:МБАЛ_Свищов!F10)</f>
        <v>140</v>
      </c>
      <c r="G10" s="109">
        <f t="shared" si="2"/>
        <v>0.6530155324408787</v>
      </c>
      <c r="H10" s="110">
        <f t="shared" si="3"/>
        <v>0.49923332025817496</v>
      </c>
      <c r="I10" s="137">
        <f t="shared" si="4"/>
        <v>155</v>
      </c>
      <c r="J10" s="109">
        <f t="shared" si="5"/>
        <v>0.617220040935626</v>
      </c>
      <c r="K10" s="186">
        <f t="shared" si="6"/>
        <v>0.454372233459385</v>
      </c>
    </row>
    <row r="11" spans="1:11" s="7" customFormat="1" ht="27.75" customHeight="1" thickBot="1">
      <c r="A11" s="98" t="s">
        <v>12</v>
      </c>
      <c r="B11" s="144" t="s">
        <v>41</v>
      </c>
      <c r="C11" s="137">
        <f>SUM(МОБАЛ_Община:МБАЛ_Свищов!C11)</f>
        <v>11</v>
      </c>
      <c r="D11" s="109">
        <f t="shared" si="0"/>
        <v>0.29943379790940766</v>
      </c>
      <c r="E11" s="195">
        <f t="shared" si="1"/>
        <v>0.1812191103789127</v>
      </c>
      <c r="F11" s="137">
        <f>SUM(МОБАЛ_Община:МБАЛ_Свищов!F11)</f>
        <v>1323</v>
      </c>
      <c r="G11" s="194">
        <f t="shared" si="2"/>
        <v>6.170996781566305</v>
      </c>
      <c r="H11" s="110">
        <f t="shared" si="3"/>
        <v>4.717754876439753</v>
      </c>
      <c r="I11" s="188">
        <f t="shared" si="4"/>
        <v>1334</v>
      </c>
      <c r="J11" s="194">
        <f t="shared" si="5"/>
        <v>5.312074416826613</v>
      </c>
      <c r="K11" s="196">
        <f t="shared" si="6"/>
        <v>3.910532641514965</v>
      </c>
    </row>
    <row r="12" spans="1:11" s="6" customFormat="1" ht="14.25" customHeight="1" thickBot="1">
      <c r="A12" s="17"/>
      <c r="B12" s="41" t="s">
        <v>80</v>
      </c>
      <c r="C12" s="173">
        <f>SUM(МОБАЛ_Община:МБАЛ_Свищов!C12)</f>
        <v>9</v>
      </c>
      <c r="D12" s="61">
        <f t="shared" si="0"/>
        <v>0.24499128919860627</v>
      </c>
      <c r="E12" s="62">
        <f t="shared" si="1"/>
        <v>0.14827018121911037</v>
      </c>
      <c r="F12" s="173">
        <f>SUM(МОБАЛ_Община:МБАЛ_Свищов!F12)</f>
        <v>1283</v>
      </c>
      <c r="G12" s="61">
        <f t="shared" si="2"/>
        <v>5.984420915154625</v>
      </c>
      <c r="H12" s="34">
        <f t="shared" si="3"/>
        <v>4.575116784937418</v>
      </c>
      <c r="I12" s="172">
        <f t="shared" si="4"/>
        <v>1292</v>
      </c>
      <c r="J12" s="61">
        <f t="shared" si="5"/>
        <v>5.14482769605696</v>
      </c>
      <c r="K12" s="63">
        <f t="shared" si="6"/>
        <v>3.787412423416293</v>
      </c>
    </row>
    <row r="13" spans="1:11" s="6" customFormat="1" ht="14.25" customHeight="1" thickBot="1">
      <c r="A13" s="100" t="s">
        <v>13</v>
      </c>
      <c r="B13" s="101" t="s">
        <v>42</v>
      </c>
      <c r="C13" s="217">
        <f>SUM(МОБАЛ_Община:МБАЛ_Свищов!C13)</f>
        <v>0</v>
      </c>
      <c r="D13" s="109">
        <f t="shared" si="0"/>
        <v>0</v>
      </c>
      <c r="E13" s="110">
        <f t="shared" si="1"/>
        <v>0</v>
      </c>
      <c r="F13" s="137">
        <f>SUM(МОБАЛ_Община:МБАЛ_Свищов!F13)</f>
        <v>1</v>
      </c>
      <c r="G13" s="109">
        <f t="shared" si="2"/>
        <v>0.0046643966602919916</v>
      </c>
      <c r="H13" s="110">
        <f t="shared" si="3"/>
        <v>0.0035659522875583923</v>
      </c>
      <c r="I13" s="137">
        <f t="shared" si="4"/>
        <v>1</v>
      </c>
      <c r="J13" s="109">
        <f t="shared" si="5"/>
        <v>0.003982064780229845</v>
      </c>
      <c r="K13" s="186">
        <f t="shared" si="6"/>
        <v>0.002931433764254097</v>
      </c>
    </row>
    <row r="14" spans="1:11" s="8" customFormat="1" ht="16.5" customHeight="1" thickBot="1">
      <c r="A14" s="100" t="s">
        <v>14</v>
      </c>
      <c r="B14" s="92" t="s">
        <v>43</v>
      </c>
      <c r="C14" s="137">
        <f>SUM(МОБАЛ_Община:МБАЛ_Свищов!C14)</f>
        <v>7</v>
      </c>
      <c r="D14" s="201">
        <f t="shared" si="0"/>
        <v>0.19054878048780488</v>
      </c>
      <c r="E14" s="202">
        <f t="shared" si="1"/>
        <v>0.11532125205930807</v>
      </c>
      <c r="F14" s="137">
        <f>SUM(МОБАЛ_Община:МБАЛ_Свищов!F14)</f>
        <v>1372</v>
      </c>
      <c r="G14" s="201">
        <f t="shared" si="2"/>
        <v>6.399552217920612</v>
      </c>
      <c r="H14" s="110">
        <f t="shared" si="3"/>
        <v>4.892486538530115</v>
      </c>
      <c r="I14" s="189">
        <f t="shared" si="4"/>
        <v>1379</v>
      </c>
      <c r="J14" s="201">
        <f t="shared" si="5"/>
        <v>5.491267331936956</v>
      </c>
      <c r="K14" s="203">
        <f t="shared" si="6"/>
        <v>4.042447160906399</v>
      </c>
    </row>
    <row r="15" spans="1:11" s="7" customFormat="1" ht="14.25" customHeight="1" thickBot="1">
      <c r="A15" s="24"/>
      <c r="B15" s="47" t="s">
        <v>44</v>
      </c>
      <c r="C15" s="173">
        <f>SUM(МОБАЛ_Община:МБАЛ_Свищов!C15)</f>
        <v>0</v>
      </c>
      <c r="D15" s="61">
        <f t="shared" si="0"/>
        <v>0</v>
      </c>
      <c r="E15" s="62">
        <f t="shared" si="1"/>
        <v>0</v>
      </c>
      <c r="F15" s="173">
        <f>SUM(МОБАЛ_Община:МБАЛ_Свищов!F15)</f>
        <v>42</v>
      </c>
      <c r="G15" s="61">
        <f t="shared" si="2"/>
        <v>0.19590465973226362</v>
      </c>
      <c r="H15" s="34">
        <f t="shared" si="3"/>
        <v>0.14976999607745248</v>
      </c>
      <c r="I15" s="172">
        <f t="shared" si="4"/>
        <v>42</v>
      </c>
      <c r="J15" s="61">
        <f t="shared" si="5"/>
        <v>0.16724672076965347</v>
      </c>
      <c r="K15" s="63">
        <f t="shared" si="6"/>
        <v>0.12312021809867206</v>
      </c>
    </row>
    <row r="16" spans="1:11" s="7" customFormat="1" ht="18" customHeight="1" thickBot="1">
      <c r="A16" s="192" t="s">
        <v>15</v>
      </c>
      <c r="B16" s="101" t="s">
        <v>27</v>
      </c>
      <c r="C16" s="137">
        <f>SUM(МОБАЛ_Община:МБАЛ_Свищов!C16)</f>
        <v>24</v>
      </c>
      <c r="D16" s="194">
        <f t="shared" si="0"/>
        <v>0.6533101045296167</v>
      </c>
      <c r="E16" s="195">
        <f t="shared" si="1"/>
        <v>0.3953871499176277</v>
      </c>
      <c r="F16" s="137">
        <f>SUM(МОБАЛ_Община:МБАЛ_Свищов!F16)</f>
        <v>1065</v>
      </c>
      <c r="G16" s="194">
        <f t="shared" si="2"/>
        <v>4.96758244321097</v>
      </c>
      <c r="H16" s="110">
        <f t="shared" si="3"/>
        <v>3.797739186249688</v>
      </c>
      <c r="I16" s="188">
        <f t="shared" si="4"/>
        <v>1089</v>
      </c>
      <c r="J16" s="194">
        <f t="shared" si="5"/>
        <v>4.336468545670301</v>
      </c>
      <c r="K16" s="196">
        <f t="shared" si="6"/>
        <v>3.1923313692727113</v>
      </c>
    </row>
    <row r="17" spans="1:11" s="7" customFormat="1" ht="18" customHeight="1" thickBot="1">
      <c r="A17" s="193" t="s">
        <v>16</v>
      </c>
      <c r="B17" s="92" t="s">
        <v>45</v>
      </c>
      <c r="C17" s="137">
        <f>SUM(МОБАЛ_Община:МБАЛ_Свищов!C17)</f>
        <v>3</v>
      </c>
      <c r="D17" s="197">
        <f t="shared" si="0"/>
        <v>0.08166376306620209</v>
      </c>
      <c r="E17" s="198">
        <f t="shared" si="1"/>
        <v>0.04942339373970346</v>
      </c>
      <c r="F17" s="137">
        <f>SUM(МОБАЛ_Община:МБАЛ_Свищов!F17)</f>
        <v>689</v>
      </c>
      <c r="G17" s="197">
        <f t="shared" si="2"/>
        <v>3.213769298941182</v>
      </c>
      <c r="H17" s="199">
        <f t="shared" si="3"/>
        <v>2.4569411261277323</v>
      </c>
      <c r="I17" s="190">
        <f t="shared" si="4"/>
        <v>692</v>
      </c>
      <c r="J17" s="197">
        <f t="shared" si="5"/>
        <v>2.755588827919053</v>
      </c>
      <c r="K17" s="200">
        <f t="shared" si="6"/>
        <v>2.028552164863835</v>
      </c>
    </row>
    <row r="18" spans="1:11" s="6" customFormat="1" ht="15.75" customHeight="1" thickBot="1">
      <c r="A18" s="100" t="s">
        <v>17</v>
      </c>
      <c r="B18" s="144" t="s">
        <v>46</v>
      </c>
      <c r="C18" s="137">
        <f>SUM(МОБАЛ_Община:МБАЛ_Свищов!C18)</f>
        <v>30</v>
      </c>
      <c r="D18" s="109">
        <f t="shared" si="0"/>
        <v>0.8166376306620209</v>
      </c>
      <c r="E18" s="110">
        <f t="shared" si="1"/>
        <v>0.4942339373970346</v>
      </c>
      <c r="F18" s="137">
        <f>SUM(МОБАЛ_Община:МБАЛ_Свищов!F18)</f>
        <v>6774</v>
      </c>
      <c r="G18" s="109">
        <f t="shared" si="2"/>
        <v>31.596622976817947</v>
      </c>
      <c r="H18" s="110">
        <f t="shared" si="3"/>
        <v>24.15576079592055</v>
      </c>
      <c r="I18" s="137">
        <f t="shared" si="4"/>
        <v>6804</v>
      </c>
      <c r="J18" s="109">
        <f t="shared" si="5"/>
        <v>27.093968764683865</v>
      </c>
      <c r="K18" s="186">
        <f t="shared" si="6"/>
        <v>19.945475331984873</v>
      </c>
    </row>
    <row r="19" spans="1:11" s="7" customFormat="1" ht="12.75" customHeight="1">
      <c r="A19" s="4"/>
      <c r="B19" s="40" t="s">
        <v>47</v>
      </c>
      <c r="C19" s="171">
        <f>SUM(МОБАЛ_Община:МБАЛ_Свищов!C19)</f>
        <v>9</v>
      </c>
      <c r="D19" s="55">
        <f t="shared" si="0"/>
        <v>0.24499128919860627</v>
      </c>
      <c r="E19" s="58">
        <f t="shared" si="1"/>
        <v>0.14827018121911037</v>
      </c>
      <c r="F19" s="171">
        <f>SUM(МОБАЛ_Община:МБАЛ_Свищов!F19)</f>
        <v>6</v>
      </c>
      <c r="G19" s="55">
        <f t="shared" si="2"/>
        <v>0.027986379961751948</v>
      </c>
      <c r="H19" s="36">
        <f t="shared" si="3"/>
        <v>0.021395713725350356</v>
      </c>
      <c r="I19" s="174">
        <f t="shared" si="4"/>
        <v>15</v>
      </c>
      <c r="J19" s="55">
        <f t="shared" si="5"/>
        <v>0.05973097170344767</v>
      </c>
      <c r="K19" s="60">
        <f t="shared" si="6"/>
        <v>0.04397150646381145</v>
      </c>
    </row>
    <row r="20" spans="1:11" s="7" customFormat="1" ht="14.25" customHeight="1">
      <c r="A20" s="4"/>
      <c r="B20" s="38" t="s">
        <v>48</v>
      </c>
      <c r="C20" s="175">
        <f>SUM(МОБАЛ_Община:МБАЛ_Свищов!C20)</f>
        <v>0</v>
      </c>
      <c r="D20" s="64">
        <f t="shared" si="0"/>
        <v>0</v>
      </c>
      <c r="E20" s="65">
        <f t="shared" si="1"/>
        <v>0</v>
      </c>
      <c r="F20" s="175">
        <f>SUM(МОБАЛ_Община:МБАЛ_Свищов!F20)</f>
        <v>1382</v>
      </c>
      <c r="G20" s="64">
        <f t="shared" si="2"/>
        <v>6.446196184523532</v>
      </c>
      <c r="H20" s="37">
        <f t="shared" si="3"/>
        <v>4.928146061405698</v>
      </c>
      <c r="I20" s="175">
        <f t="shared" si="4"/>
        <v>1382</v>
      </c>
      <c r="J20" s="64">
        <f t="shared" si="5"/>
        <v>5.503213526277645</v>
      </c>
      <c r="K20" s="66">
        <f t="shared" si="6"/>
        <v>4.051241462199162</v>
      </c>
    </row>
    <row r="21" spans="1:11" s="7" customFormat="1" ht="15" customHeight="1" thickBot="1">
      <c r="A21" s="4"/>
      <c r="B21" s="38" t="s">
        <v>49</v>
      </c>
      <c r="C21" s="176">
        <f>SUM(МОБАЛ_Община:МБАЛ_Свищов!C21)</f>
        <v>0</v>
      </c>
      <c r="D21" s="55">
        <f t="shared" si="0"/>
        <v>0</v>
      </c>
      <c r="E21" s="58">
        <f t="shared" si="1"/>
        <v>0</v>
      </c>
      <c r="F21" s="172">
        <f>SUM(МОБАЛ_Община:МБАЛ_Свищов!F21)</f>
        <v>1213</v>
      </c>
      <c r="G21" s="55">
        <f t="shared" si="2"/>
        <v>5.657913148934186</v>
      </c>
      <c r="H21" s="34">
        <f t="shared" si="3"/>
        <v>4.32550012480833</v>
      </c>
      <c r="I21" s="174">
        <f t="shared" si="4"/>
        <v>1213</v>
      </c>
      <c r="J21" s="55">
        <f t="shared" si="5"/>
        <v>4.830244578418801</v>
      </c>
      <c r="K21" s="60">
        <f t="shared" si="6"/>
        <v>3.555829156040219</v>
      </c>
    </row>
    <row r="22" spans="1:11" s="6" customFormat="1" ht="12.75" customHeight="1" thickBot="1">
      <c r="A22" s="100" t="s">
        <v>28</v>
      </c>
      <c r="B22" s="92" t="s">
        <v>50</v>
      </c>
      <c r="C22" s="137">
        <f>SUM(МОБАЛ_Община:МБАЛ_Свищов!C22)</f>
        <v>3481</v>
      </c>
      <c r="D22" s="109">
        <f t="shared" si="0"/>
        <v>94.75718641114983</v>
      </c>
      <c r="E22" s="110">
        <f t="shared" si="1"/>
        <v>57.34761120263592</v>
      </c>
      <c r="F22" s="137">
        <f>SUM(МОБАЛ_Община:МБАЛ_Свищов!F22)</f>
        <v>3415</v>
      </c>
      <c r="G22" s="109">
        <f t="shared" si="2"/>
        <v>15.928914594897151</v>
      </c>
      <c r="H22" s="110">
        <f t="shared" si="3"/>
        <v>12.177727062011911</v>
      </c>
      <c r="I22" s="137">
        <f t="shared" si="4"/>
        <v>6896</v>
      </c>
      <c r="J22" s="109">
        <f t="shared" si="5"/>
        <v>27.460318724465008</v>
      </c>
      <c r="K22" s="186">
        <f t="shared" si="6"/>
        <v>20.21516723829625</v>
      </c>
    </row>
    <row r="23" spans="1:11" s="7" customFormat="1" ht="15.75" customHeight="1">
      <c r="A23" s="4"/>
      <c r="B23" s="40" t="s">
        <v>51</v>
      </c>
      <c r="C23" s="171">
        <f>SUM(МОБАЛ_Община:МБАЛ_Свищов!C23)</f>
        <v>175</v>
      </c>
      <c r="D23" s="55">
        <f t="shared" si="0"/>
        <v>4.763719512195122</v>
      </c>
      <c r="E23" s="36">
        <f t="shared" si="1"/>
        <v>2.883031301482702</v>
      </c>
      <c r="F23" s="171">
        <f>SUM(МОБАЛ_Община:МБАЛ_Свищов!F23)</f>
        <v>14</v>
      </c>
      <c r="G23" s="25">
        <f t="shared" si="2"/>
        <v>0.06530155324408787</v>
      </c>
      <c r="H23" s="67">
        <f t="shared" si="3"/>
        <v>0.049923332025817495</v>
      </c>
      <c r="I23" s="174">
        <f t="shared" si="4"/>
        <v>189</v>
      </c>
      <c r="J23" s="25">
        <f t="shared" si="5"/>
        <v>0.7526102434634406</v>
      </c>
      <c r="K23" s="56">
        <f t="shared" si="6"/>
        <v>0.5540409814440242</v>
      </c>
    </row>
    <row r="24" spans="1:11" s="7" customFormat="1" ht="15.75" customHeight="1">
      <c r="A24" s="4"/>
      <c r="B24" s="38" t="s">
        <v>52</v>
      </c>
      <c r="C24" s="175">
        <f>SUM(МОБАЛ_Община:МБАЛ_Свищов!C24)</f>
        <v>1703</v>
      </c>
      <c r="D24" s="64">
        <f t="shared" si="0"/>
        <v>46.357796167247386</v>
      </c>
      <c r="E24" s="37">
        <f t="shared" si="1"/>
        <v>28.056013179571664</v>
      </c>
      <c r="F24" s="175">
        <f>SUM(МОБАЛ_Община:МБАЛ_Свищов!F24)</f>
        <v>1925</v>
      </c>
      <c r="G24" s="27">
        <f t="shared" si="2"/>
        <v>8.978963571062083</v>
      </c>
      <c r="H24" s="68">
        <f t="shared" si="3"/>
        <v>6.864458153549905</v>
      </c>
      <c r="I24" s="175">
        <f t="shared" si="4"/>
        <v>3628</v>
      </c>
      <c r="J24" s="27">
        <f t="shared" si="5"/>
        <v>14.446931022673876</v>
      </c>
      <c r="K24" s="69">
        <f t="shared" si="6"/>
        <v>10.635241696713862</v>
      </c>
    </row>
    <row r="25" spans="1:11" s="7" customFormat="1" ht="17.25" customHeight="1">
      <c r="A25" s="4"/>
      <c r="B25" s="38" t="s">
        <v>53</v>
      </c>
      <c r="C25" s="175">
        <f>SUM(МОБАЛ_Община:МБАЛ_Свищов!C25)</f>
        <v>1531</v>
      </c>
      <c r="D25" s="64">
        <f t="shared" si="0"/>
        <v>41.675740418118465</v>
      </c>
      <c r="E25" s="37">
        <f t="shared" si="1"/>
        <v>25.222405271828666</v>
      </c>
      <c r="F25" s="175">
        <f>SUM(МОБАЛ_Община:МБАЛ_Свищов!F25)</f>
        <v>109</v>
      </c>
      <c r="G25" s="27">
        <f t="shared" si="2"/>
        <v>0.508419235971827</v>
      </c>
      <c r="H25" s="68">
        <f t="shared" si="3"/>
        <v>0.3886887993438648</v>
      </c>
      <c r="I25" s="175">
        <f t="shared" si="4"/>
        <v>1640</v>
      </c>
      <c r="J25" s="27">
        <f t="shared" si="5"/>
        <v>6.530586239576945</v>
      </c>
      <c r="K25" s="69">
        <f t="shared" si="6"/>
        <v>4.807551373376718</v>
      </c>
    </row>
    <row r="26" spans="1:11" s="7" customFormat="1" ht="15" customHeight="1" thickBot="1">
      <c r="A26" s="4"/>
      <c r="B26" s="38" t="s">
        <v>54</v>
      </c>
      <c r="C26" s="176">
        <f>SUM(МОБАЛ_Община:МБАЛ_Свищов!C26)</f>
        <v>0</v>
      </c>
      <c r="D26" s="55">
        <f t="shared" si="0"/>
        <v>0</v>
      </c>
      <c r="E26" s="36">
        <f t="shared" si="1"/>
        <v>0</v>
      </c>
      <c r="F26" s="172">
        <f>SUM(МОБАЛ_Община:МБАЛ_Свищов!F26)</f>
        <v>0</v>
      </c>
      <c r="G26" s="25">
        <f t="shared" si="2"/>
        <v>0</v>
      </c>
      <c r="H26" s="59">
        <f t="shared" si="3"/>
        <v>0</v>
      </c>
      <c r="I26" s="174">
        <f t="shared" si="4"/>
        <v>0</v>
      </c>
      <c r="J26" s="25">
        <f t="shared" si="5"/>
        <v>0</v>
      </c>
      <c r="K26" s="56">
        <f t="shared" si="6"/>
        <v>0</v>
      </c>
    </row>
    <row r="27" spans="1:11" s="6" customFormat="1" ht="15" customHeight="1" thickBot="1">
      <c r="A27" s="100" t="s">
        <v>18</v>
      </c>
      <c r="B27" s="92" t="s">
        <v>55</v>
      </c>
      <c r="C27" s="137">
        <f>SUM(МОБАЛ_Община:МБАЛ_Свищов!C27)</f>
        <v>386</v>
      </c>
      <c r="D27" s="94">
        <f t="shared" si="0"/>
        <v>10.507404181184668</v>
      </c>
      <c r="E27" s="95">
        <f t="shared" si="1"/>
        <v>6.359143327841845</v>
      </c>
      <c r="F27" s="137">
        <f>SUM(МОБАЛ_Община:МБАЛ_Свищов!F27)</f>
        <v>3410</v>
      </c>
      <c r="G27" s="94">
        <f t="shared" si="2"/>
        <v>15.90559261159569</v>
      </c>
      <c r="H27" s="110">
        <f t="shared" si="3"/>
        <v>12.159897300574118</v>
      </c>
      <c r="I27" s="148">
        <f t="shared" si="4"/>
        <v>3796</v>
      </c>
      <c r="J27" s="94">
        <f t="shared" si="5"/>
        <v>15.115917905752491</v>
      </c>
      <c r="K27" s="115">
        <f t="shared" si="6"/>
        <v>11.12772256910855</v>
      </c>
    </row>
    <row r="28" spans="1:11" s="7" customFormat="1" ht="13.5" customHeight="1">
      <c r="A28" s="4"/>
      <c r="B28" s="40" t="s">
        <v>56</v>
      </c>
      <c r="C28" s="171">
        <f>SUM(МОБАЛ_Община:МБАЛ_Свищов!C28)</f>
        <v>0</v>
      </c>
      <c r="D28" s="55">
        <f t="shared" si="0"/>
        <v>0</v>
      </c>
      <c r="E28" s="58">
        <f t="shared" si="1"/>
        <v>0</v>
      </c>
      <c r="F28" s="171">
        <f>SUM(МОБАЛ_Община:МБАЛ_Свищов!F28)</f>
        <v>214</v>
      </c>
      <c r="G28" s="55">
        <f t="shared" si="2"/>
        <v>0.9981808853024862</v>
      </c>
      <c r="H28" s="36">
        <f t="shared" si="3"/>
        <v>0.763113789537496</v>
      </c>
      <c r="I28" s="140">
        <f t="shared" si="4"/>
        <v>214</v>
      </c>
      <c r="J28" s="55">
        <f t="shared" si="5"/>
        <v>0.8521618629691868</v>
      </c>
      <c r="K28" s="60">
        <f t="shared" si="6"/>
        <v>0.6273268255503767</v>
      </c>
    </row>
    <row r="29" spans="1:11" s="7" customFormat="1" ht="13.5" customHeight="1">
      <c r="A29" s="4"/>
      <c r="B29" s="38" t="s">
        <v>57</v>
      </c>
      <c r="C29" s="175">
        <f>SUM(МОБАЛ_Община:МБАЛ_Свищов!C29)</f>
        <v>87</v>
      </c>
      <c r="D29" s="64">
        <f t="shared" si="0"/>
        <v>2.3682491289198606</v>
      </c>
      <c r="E29" s="65">
        <f t="shared" si="1"/>
        <v>1.4332784184514002</v>
      </c>
      <c r="F29" s="174">
        <f>SUM(МОБАЛ_Община:МБАЛ_Свищов!F29)</f>
        <v>62</v>
      </c>
      <c r="G29" s="64">
        <f t="shared" si="2"/>
        <v>0.28919259293810345</v>
      </c>
      <c r="H29" s="37">
        <f t="shared" si="3"/>
        <v>0.22108904182862033</v>
      </c>
      <c r="I29" s="134">
        <f t="shared" si="4"/>
        <v>149</v>
      </c>
      <c r="J29" s="64">
        <f t="shared" si="5"/>
        <v>0.5933276522542469</v>
      </c>
      <c r="K29" s="66">
        <f t="shared" si="6"/>
        <v>0.4367836308738604</v>
      </c>
    </row>
    <row r="30" spans="1:11" s="7" customFormat="1" ht="16.5" customHeight="1">
      <c r="A30" s="4"/>
      <c r="B30" s="42" t="s">
        <v>58</v>
      </c>
      <c r="C30" s="175">
        <f>SUM(МОБАЛ_Община:МБАЛ_Свищов!C30)</f>
        <v>34</v>
      </c>
      <c r="D30" s="70">
        <f t="shared" si="0"/>
        <v>0.9255226480836237</v>
      </c>
      <c r="E30" s="71">
        <f t="shared" si="1"/>
        <v>0.5601317957166392</v>
      </c>
      <c r="F30" s="175">
        <f>SUM(МОБАЛ_Община:МБАЛ_Свищов!F30)</f>
        <v>386</v>
      </c>
      <c r="G30" s="70">
        <f t="shared" si="2"/>
        <v>1.8004571108727085</v>
      </c>
      <c r="H30" s="72">
        <f t="shared" si="3"/>
        <v>1.3764575829975394</v>
      </c>
      <c r="I30" s="141">
        <f t="shared" si="4"/>
        <v>420</v>
      </c>
      <c r="J30" s="70">
        <f t="shared" si="5"/>
        <v>1.6724672076965348</v>
      </c>
      <c r="K30" s="73">
        <f t="shared" si="6"/>
        <v>1.2312021809867206</v>
      </c>
    </row>
    <row r="31" spans="1:11" s="7" customFormat="1" ht="15.75" customHeight="1" thickBot="1">
      <c r="A31" s="16"/>
      <c r="B31" s="45" t="s">
        <v>59</v>
      </c>
      <c r="C31" s="176">
        <f>SUM(МОБАЛ_Община:МБАЛ_Свищов!C31)</f>
        <v>1</v>
      </c>
      <c r="D31" s="74">
        <f t="shared" si="0"/>
        <v>0.027221254355400695</v>
      </c>
      <c r="E31" s="75">
        <f t="shared" si="1"/>
        <v>0.016474464579901153</v>
      </c>
      <c r="F31" s="172">
        <f>SUM(МОБАЛ_Община:МБАЛ_Свищов!F31)</f>
        <v>374</v>
      </c>
      <c r="G31" s="74">
        <f t="shared" si="2"/>
        <v>1.7444843509492047</v>
      </c>
      <c r="H31" s="76">
        <f t="shared" si="3"/>
        <v>1.3336661555468388</v>
      </c>
      <c r="I31" s="138">
        <f t="shared" si="4"/>
        <v>375</v>
      </c>
      <c r="J31" s="74">
        <f t="shared" si="5"/>
        <v>1.4932742925861917</v>
      </c>
      <c r="K31" s="77">
        <f t="shared" si="6"/>
        <v>1.0992876615952862</v>
      </c>
    </row>
    <row r="32" spans="1:11" s="6" customFormat="1" ht="16.5" customHeight="1" thickBot="1">
      <c r="A32" s="100" t="s">
        <v>77</v>
      </c>
      <c r="B32" s="92" t="s">
        <v>63</v>
      </c>
      <c r="C32" s="137">
        <f>SUM(МОБАЛ_Община:МБАЛ_Свищов!C32)</f>
        <v>94</v>
      </c>
      <c r="D32" s="109">
        <f t="shared" si="0"/>
        <v>2.5587979094076654</v>
      </c>
      <c r="E32" s="186">
        <f t="shared" si="1"/>
        <v>1.5485996705107083</v>
      </c>
      <c r="F32" s="137">
        <f>SUM(МОБАЛ_Община:МБАЛ_Свищов!F32)</f>
        <v>1165</v>
      </c>
      <c r="G32" s="109">
        <f t="shared" si="2"/>
        <v>5.4340221092401695</v>
      </c>
      <c r="H32" s="204">
        <f t="shared" si="3"/>
        <v>4.154334415005527</v>
      </c>
      <c r="I32" s="191">
        <f t="shared" si="4"/>
        <v>1259</v>
      </c>
      <c r="J32" s="109">
        <f t="shared" si="5"/>
        <v>5.013419558309375</v>
      </c>
      <c r="K32" s="186">
        <f t="shared" si="6"/>
        <v>3.6906751091959076</v>
      </c>
    </row>
    <row r="33" spans="1:11" s="7" customFormat="1" ht="27.75" customHeight="1" thickBot="1">
      <c r="A33" s="100" t="s">
        <v>78</v>
      </c>
      <c r="B33" s="92" t="s">
        <v>64</v>
      </c>
      <c r="C33" s="137">
        <f>SUM(МОБАЛ_Община:МБАЛ_Свищов!C33)</f>
        <v>16</v>
      </c>
      <c r="D33" s="194">
        <f t="shared" si="0"/>
        <v>0.4355400696864111</v>
      </c>
      <c r="E33" s="195">
        <f t="shared" si="1"/>
        <v>0.26359143327841844</v>
      </c>
      <c r="F33" s="137">
        <f>SUM(МОБАЛ_Община:МБАЛ_Свищов!F33)</f>
        <v>1459</v>
      </c>
      <c r="G33" s="194">
        <f t="shared" si="2"/>
        <v>6.805354727366015</v>
      </c>
      <c r="H33" s="110">
        <f t="shared" si="3"/>
        <v>5.202724387547694</v>
      </c>
      <c r="I33" s="188">
        <f t="shared" si="4"/>
        <v>1475</v>
      </c>
      <c r="J33" s="194">
        <f t="shared" si="5"/>
        <v>5.873545550839021</v>
      </c>
      <c r="K33" s="196">
        <f t="shared" si="6"/>
        <v>4.323864802274793</v>
      </c>
    </row>
    <row r="34" spans="1:11" s="7" customFormat="1" ht="15.75" customHeight="1" thickBot="1">
      <c r="A34" s="100" t="s">
        <v>19</v>
      </c>
      <c r="B34" s="92" t="s">
        <v>60</v>
      </c>
      <c r="C34" s="137">
        <f>SUM(МОБАЛ_Община:МБАЛ_Свищов!C34)</f>
        <v>238</v>
      </c>
      <c r="D34" s="194">
        <f t="shared" si="0"/>
        <v>6.478658536585366</v>
      </c>
      <c r="E34" s="195">
        <f t="shared" si="1"/>
        <v>3.9209225700164745</v>
      </c>
      <c r="F34" s="137">
        <f>SUM(МОБАЛ_Община:МБАЛ_Свищов!F34)</f>
        <v>1814</v>
      </c>
      <c r="G34" s="194">
        <f t="shared" si="2"/>
        <v>8.461215541769672</v>
      </c>
      <c r="H34" s="110">
        <f t="shared" si="3"/>
        <v>6.468637449630924</v>
      </c>
      <c r="I34" s="188">
        <f t="shared" si="4"/>
        <v>2052</v>
      </c>
      <c r="J34" s="194">
        <f t="shared" si="5"/>
        <v>8.171196929031641</v>
      </c>
      <c r="K34" s="196">
        <f t="shared" si="6"/>
        <v>6.015302084249407</v>
      </c>
    </row>
    <row r="35" spans="1:11" s="7" customFormat="1" ht="13.5" customHeight="1" thickBot="1">
      <c r="A35" s="4"/>
      <c r="B35" s="40" t="s">
        <v>61</v>
      </c>
      <c r="C35" s="171">
        <f>SUM(МОБАЛ_Община:МБАЛ_Свищов!C35)</f>
        <v>199</v>
      </c>
      <c r="D35" s="55">
        <f t="shared" si="0"/>
        <v>5.417029616724738</v>
      </c>
      <c r="E35" s="58">
        <f t="shared" si="1"/>
        <v>3.2784184514003294</v>
      </c>
      <c r="F35" s="173">
        <f>SUM(МОБАЛ_Община:МБАЛ_Свищов!F35)</f>
        <v>1321</v>
      </c>
      <c r="G35" s="55">
        <f t="shared" si="2"/>
        <v>6.16166798824572</v>
      </c>
      <c r="H35" s="36">
        <f t="shared" si="3"/>
        <v>4.710622971864637</v>
      </c>
      <c r="I35" s="174">
        <f t="shared" si="4"/>
        <v>1520</v>
      </c>
      <c r="J35" s="55">
        <f t="shared" si="5"/>
        <v>6.052738465949364</v>
      </c>
      <c r="K35" s="60">
        <f t="shared" si="6"/>
        <v>4.455779321666227</v>
      </c>
    </row>
    <row r="36" spans="1:11" s="6" customFormat="1" ht="15" customHeight="1" thickBot="1">
      <c r="A36" s="4"/>
      <c r="B36" s="43" t="s">
        <v>31</v>
      </c>
      <c r="C36" s="175">
        <f>SUM(МОБАЛ_Община:МБАЛ_Свищов!C36)</f>
        <v>167</v>
      </c>
      <c r="D36" s="64">
        <f t="shared" si="0"/>
        <v>4.5459494773519165</v>
      </c>
      <c r="E36" s="65">
        <f t="shared" si="1"/>
        <v>2.7512355848434926</v>
      </c>
      <c r="F36" s="173">
        <f>SUM(МОБАЛ_Община:МБАЛ_Свищов!F36)</f>
        <v>641</v>
      </c>
      <c r="G36" s="64">
        <f t="shared" si="2"/>
        <v>2.9898782592471664</v>
      </c>
      <c r="H36" s="37">
        <f t="shared" si="3"/>
        <v>2.2857754163249298</v>
      </c>
      <c r="I36" s="175">
        <f t="shared" si="4"/>
        <v>808</v>
      </c>
      <c r="J36" s="27">
        <f t="shared" si="5"/>
        <v>3.2175083424257145</v>
      </c>
      <c r="K36" s="69">
        <f t="shared" si="6"/>
        <v>2.36859848151731</v>
      </c>
    </row>
    <row r="37" spans="1:11" s="7" customFormat="1" ht="15.75" customHeight="1" thickBot="1">
      <c r="A37" s="16"/>
      <c r="B37" s="38" t="s">
        <v>84</v>
      </c>
      <c r="C37" s="176">
        <f>SUM(МОБАЛ_Община:МБАЛ_Свищов!C37)</f>
        <v>30</v>
      </c>
      <c r="D37" s="78">
        <f t="shared" si="0"/>
        <v>0.8166376306620209</v>
      </c>
      <c r="E37" s="79">
        <f t="shared" si="1"/>
        <v>0.4942339373970346</v>
      </c>
      <c r="F37" s="173">
        <f>SUM(МОБАЛ_Община:МБАЛ_Свищов!F37)</f>
        <v>350</v>
      </c>
      <c r="G37" s="78">
        <f t="shared" si="2"/>
        <v>1.6325388311021969</v>
      </c>
      <c r="H37" s="80">
        <f t="shared" si="3"/>
        <v>1.2480833006454373</v>
      </c>
      <c r="I37" s="177">
        <f t="shared" si="4"/>
        <v>380</v>
      </c>
      <c r="J37" s="78">
        <f t="shared" si="5"/>
        <v>1.513184616487341</v>
      </c>
      <c r="K37" s="81">
        <f t="shared" si="6"/>
        <v>1.1139448304165567</v>
      </c>
    </row>
    <row r="38" spans="1:11" s="7" customFormat="1" ht="15.75" customHeight="1" thickBot="1">
      <c r="A38" s="100" t="s">
        <v>20</v>
      </c>
      <c r="B38" s="92" t="s">
        <v>32</v>
      </c>
      <c r="C38" s="137">
        <f>SUM(МОБАЛ_Община:МБАЛ_Свищов!C38)</f>
        <v>134</v>
      </c>
      <c r="D38" s="194">
        <f t="shared" si="0"/>
        <v>3.6476480836236935</v>
      </c>
      <c r="E38" s="195">
        <f t="shared" si="1"/>
        <v>2.2075782537067545</v>
      </c>
      <c r="F38" s="139">
        <f>SUM(МОБАЛ_Община:МБАЛ_Свищов!F38)</f>
        <v>2454</v>
      </c>
      <c r="G38" s="194">
        <f t="shared" si="2"/>
        <v>11.446429404356547</v>
      </c>
      <c r="H38" s="110">
        <f t="shared" si="3"/>
        <v>8.750846913668296</v>
      </c>
      <c r="I38" s="188">
        <f t="shared" si="4"/>
        <v>2588</v>
      </c>
      <c r="J38" s="194">
        <f t="shared" si="5"/>
        <v>10.305583651234839</v>
      </c>
      <c r="K38" s="196">
        <f t="shared" si="6"/>
        <v>7.586550581889602</v>
      </c>
    </row>
    <row r="39" spans="1:11" s="7" customFormat="1" ht="14.25" customHeight="1">
      <c r="A39" s="4"/>
      <c r="B39" s="40" t="s">
        <v>62</v>
      </c>
      <c r="C39" s="171">
        <f>SUM(МОБАЛ_Община:МБАЛ_Свищов!C39)</f>
        <v>25</v>
      </c>
      <c r="D39" s="55">
        <f t="shared" si="0"/>
        <v>0.6805313588850174</v>
      </c>
      <c r="E39" s="58">
        <f t="shared" si="1"/>
        <v>0.41186161449752884</v>
      </c>
      <c r="F39" s="171">
        <f>SUM(МОБАЛ_Община:МБАЛ_Свищов!F39)</f>
        <v>538</v>
      </c>
      <c r="G39" s="55">
        <f t="shared" si="2"/>
        <v>2.509445403237091</v>
      </c>
      <c r="H39" s="36">
        <f t="shared" si="3"/>
        <v>1.9184823307064152</v>
      </c>
      <c r="I39" s="174">
        <f t="shared" si="4"/>
        <v>563</v>
      </c>
      <c r="J39" s="55">
        <f t="shared" si="5"/>
        <v>2.2419024712694027</v>
      </c>
      <c r="K39" s="60">
        <f t="shared" si="6"/>
        <v>1.6503972092750565</v>
      </c>
    </row>
    <row r="40" spans="1:11" s="7" customFormat="1" ht="15" customHeight="1">
      <c r="A40" s="4"/>
      <c r="B40" s="38" t="s">
        <v>34</v>
      </c>
      <c r="C40" s="175">
        <f>SUM(МОБАЛ_Община:МБАЛ_Свищов!C40)</f>
        <v>2</v>
      </c>
      <c r="D40" s="64">
        <f t="shared" si="0"/>
        <v>0.05444250871080139</v>
      </c>
      <c r="E40" s="65">
        <f t="shared" si="1"/>
        <v>0.032948929159802305</v>
      </c>
      <c r="F40" s="174">
        <f>SUM(МОБАЛ_Община:МБАЛ_Свищов!F40)</f>
        <v>149</v>
      </c>
      <c r="G40" s="64">
        <f t="shared" si="2"/>
        <v>0.6949951023835067</v>
      </c>
      <c r="H40" s="37">
        <f t="shared" si="3"/>
        <v>0.5313268908462004</v>
      </c>
      <c r="I40" s="175">
        <f t="shared" si="4"/>
        <v>151</v>
      </c>
      <c r="J40" s="64">
        <f t="shared" si="5"/>
        <v>0.6012917818147065</v>
      </c>
      <c r="K40" s="66">
        <f t="shared" si="6"/>
        <v>0.4426464984023686</v>
      </c>
    </row>
    <row r="41" spans="1:11" s="6" customFormat="1" ht="19.5" customHeight="1">
      <c r="A41" s="4"/>
      <c r="B41" s="38" t="s">
        <v>25</v>
      </c>
      <c r="C41" s="175">
        <f>SUM(МОБАЛ_Община:МБАЛ_Свищов!C41)</f>
        <v>2</v>
      </c>
      <c r="D41" s="64">
        <f t="shared" si="0"/>
        <v>0.05444250871080139</v>
      </c>
      <c r="E41" s="65">
        <f t="shared" si="1"/>
        <v>0.032948929159802305</v>
      </c>
      <c r="F41" s="174">
        <f>SUM(МОБАЛ_Община:МБАЛ_Свищов!F41)</f>
        <v>26</v>
      </c>
      <c r="G41" s="64">
        <f t="shared" si="2"/>
        <v>0.12127431316759177</v>
      </c>
      <c r="H41" s="37">
        <f t="shared" si="3"/>
        <v>0.09271475947651821</v>
      </c>
      <c r="I41" s="175">
        <f t="shared" si="4"/>
        <v>28</v>
      </c>
      <c r="J41" s="64">
        <f t="shared" si="5"/>
        <v>0.11149781384643566</v>
      </c>
      <c r="K41" s="66">
        <f t="shared" si="6"/>
        <v>0.0820801453991147</v>
      </c>
    </row>
    <row r="42" spans="1:11" s="6" customFormat="1" ht="16.5" customHeight="1" thickBot="1">
      <c r="A42" s="5"/>
      <c r="B42" s="38" t="s">
        <v>35</v>
      </c>
      <c r="C42" s="176">
        <f>SUM(МОБАЛ_Община:МБАЛ_Свищов!C42)</f>
        <v>42</v>
      </c>
      <c r="D42" s="61">
        <f t="shared" si="0"/>
        <v>1.1432926829268293</v>
      </c>
      <c r="E42" s="62">
        <f t="shared" si="1"/>
        <v>0.6919275123558485</v>
      </c>
      <c r="F42" s="172">
        <f>SUM(МОБАЛ_Община:МБАЛ_Свищов!F42)</f>
        <v>732</v>
      </c>
      <c r="G42" s="61">
        <f t="shared" si="2"/>
        <v>3.4143383553337374</v>
      </c>
      <c r="H42" s="34">
        <f t="shared" si="3"/>
        <v>2.6102770744927435</v>
      </c>
      <c r="I42" s="172">
        <f t="shared" si="4"/>
        <v>774</v>
      </c>
      <c r="J42" s="61">
        <f t="shared" si="5"/>
        <v>3.0821181398979</v>
      </c>
      <c r="K42" s="63">
        <f t="shared" si="6"/>
        <v>2.268929733532671</v>
      </c>
    </row>
    <row r="43" spans="1:11" s="6" customFormat="1" ht="22.5" customHeight="1" thickBot="1">
      <c r="A43" s="100" t="s">
        <v>21</v>
      </c>
      <c r="B43" s="92" t="s">
        <v>66</v>
      </c>
      <c r="C43" s="137">
        <f>SUM(МОБАЛ_Община:МБАЛ_Свищов!C43)</f>
        <v>414</v>
      </c>
      <c r="D43" s="109">
        <f t="shared" si="0"/>
        <v>11.26959930313589</v>
      </c>
      <c r="E43" s="110">
        <f t="shared" si="1"/>
        <v>6.820428336079077</v>
      </c>
      <c r="F43" s="137">
        <f>SUM(МОБАЛ_Община:МБАЛ_Свищов!F43)</f>
        <v>0</v>
      </c>
      <c r="G43" s="109">
        <f t="shared" si="2"/>
        <v>0</v>
      </c>
      <c r="H43" s="110">
        <f t="shared" si="3"/>
        <v>0</v>
      </c>
      <c r="I43" s="137">
        <f t="shared" si="4"/>
        <v>414</v>
      </c>
      <c r="J43" s="109">
        <f t="shared" si="5"/>
        <v>1.6485748190151557</v>
      </c>
      <c r="K43" s="186">
        <f t="shared" si="6"/>
        <v>1.213613578401196</v>
      </c>
    </row>
    <row r="44" spans="1:11" s="6" customFormat="1" ht="27" customHeight="1">
      <c r="A44" s="9"/>
      <c r="B44" s="130" t="s">
        <v>85</v>
      </c>
      <c r="C44" s="171">
        <f>SUM(МОБАЛ_Община:МБАЛ_Свищов!C44)</f>
        <v>24</v>
      </c>
      <c r="D44" s="55">
        <f t="shared" si="0"/>
        <v>0.6533101045296167</v>
      </c>
      <c r="E44" s="36">
        <f t="shared" si="1"/>
        <v>0.3953871499176277</v>
      </c>
      <c r="F44" s="136">
        <f>SUM(МОБАЛ_Община:МБАЛ_Свищов!F44)</f>
        <v>0</v>
      </c>
      <c r="G44" s="55">
        <f t="shared" si="2"/>
        <v>0</v>
      </c>
      <c r="H44" s="36">
        <f t="shared" si="3"/>
        <v>0</v>
      </c>
      <c r="I44" s="174">
        <f t="shared" si="4"/>
        <v>24</v>
      </c>
      <c r="J44" s="55">
        <f t="shared" si="5"/>
        <v>0.09556955472551627</v>
      </c>
      <c r="K44" s="60">
        <f t="shared" si="6"/>
        <v>0.07035441034209831</v>
      </c>
    </row>
    <row r="45" spans="1:11" s="7" customFormat="1" ht="15" customHeight="1" thickBot="1">
      <c r="A45" s="4"/>
      <c r="B45" s="43" t="s">
        <v>83</v>
      </c>
      <c r="C45" s="172">
        <f>SUM(МОБАЛ_Община:МБАЛ_Свищов!C45)</f>
        <v>16</v>
      </c>
      <c r="D45" s="78">
        <f t="shared" si="0"/>
        <v>0.4355400696864111</v>
      </c>
      <c r="E45" s="80">
        <f t="shared" si="1"/>
        <v>0.26359143327841844</v>
      </c>
      <c r="F45" s="139">
        <f>SUM(МОБАЛ_Община:МБАЛ_Свищов!F45)</f>
        <v>0</v>
      </c>
      <c r="G45" s="78">
        <f t="shared" si="2"/>
        <v>0</v>
      </c>
      <c r="H45" s="80">
        <f t="shared" si="3"/>
        <v>0</v>
      </c>
      <c r="I45" s="177">
        <f t="shared" si="4"/>
        <v>16</v>
      </c>
      <c r="J45" s="78">
        <f t="shared" si="5"/>
        <v>0.06371303648367752</v>
      </c>
      <c r="K45" s="81">
        <f t="shared" si="6"/>
        <v>0.04690294022806555</v>
      </c>
    </row>
    <row r="46" spans="1:11" s="7" customFormat="1" ht="19.5" customHeight="1" thickBot="1">
      <c r="A46" s="100" t="s">
        <v>79</v>
      </c>
      <c r="B46" s="92" t="s">
        <v>65</v>
      </c>
      <c r="C46" s="137">
        <f>SUM(МОБАЛ_Община:МБАЛ_Свищов!C46)</f>
        <v>13</v>
      </c>
      <c r="D46" s="194">
        <f t="shared" si="0"/>
        <v>0.3538763066202091</v>
      </c>
      <c r="E46" s="195">
        <f t="shared" si="1"/>
        <v>0.214168039538715</v>
      </c>
      <c r="F46" s="137">
        <f>SUM(МОБАЛ_Община:МБАЛ_Свищов!F46)</f>
        <v>3</v>
      </c>
      <c r="G46" s="194">
        <f t="shared" si="2"/>
        <v>0.013993189980875974</v>
      </c>
      <c r="H46" s="110">
        <f t="shared" si="3"/>
        <v>0.010697856862675178</v>
      </c>
      <c r="I46" s="188">
        <f t="shared" si="4"/>
        <v>16</v>
      </c>
      <c r="J46" s="194">
        <f t="shared" si="5"/>
        <v>0.06371303648367752</v>
      </c>
      <c r="K46" s="196">
        <f t="shared" si="6"/>
        <v>0.04690294022806555</v>
      </c>
    </row>
    <row r="47" spans="1:11" s="6" customFormat="1" ht="20.25" customHeight="1" thickBot="1">
      <c r="A47" s="100" t="s">
        <v>29</v>
      </c>
      <c r="B47" s="92" t="s">
        <v>67</v>
      </c>
      <c r="C47" s="137">
        <f>SUM(МОБАЛ_Община:МБАЛ_Свищов!C47)</f>
        <v>191</v>
      </c>
      <c r="D47" s="109">
        <f t="shared" si="0"/>
        <v>5.199259581881533</v>
      </c>
      <c r="E47" s="110">
        <f t="shared" si="1"/>
        <v>3.14662273476112</v>
      </c>
      <c r="F47" s="137">
        <f>SUM(МОБАЛ_Община:МБАЛ_Свищов!F47)</f>
        <v>280</v>
      </c>
      <c r="G47" s="109">
        <f t="shared" si="2"/>
        <v>1.3060310648817575</v>
      </c>
      <c r="H47" s="110">
        <f t="shared" si="3"/>
        <v>0.9984666405163499</v>
      </c>
      <c r="I47" s="137">
        <f t="shared" si="4"/>
        <v>471</v>
      </c>
      <c r="J47" s="109">
        <f t="shared" si="5"/>
        <v>1.875552511488257</v>
      </c>
      <c r="K47" s="186">
        <f t="shared" si="6"/>
        <v>1.3807053029636795</v>
      </c>
    </row>
    <row r="48" spans="1:11" s="6" customFormat="1" ht="16.5" customHeight="1" thickBot="1">
      <c r="A48" s="100" t="s">
        <v>30</v>
      </c>
      <c r="B48" s="92" t="s">
        <v>68</v>
      </c>
      <c r="C48" s="137">
        <f>SUM(МОБАЛ_Община:МБАЛ_Свищов!C48)</f>
        <v>403</v>
      </c>
      <c r="D48" s="109">
        <f t="shared" si="0"/>
        <v>10.97016550522648</v>
      </c>
      <c r="E48" s="110">
        <f t="shared" si="1"/>
        <v>6.6392092257001645</v>
      </c>
      <c r="F48" s="137">
        <f>SUM(МОБАЛ_Община:МБАЛ_Свищов!F48)</f>
        <v>1498</v>
      </c>
      <c r="G48" s="109">
        <f t="shared" si="2"/>
        <v>6.987266197117403</v>
      </c>
      <c r="H48" s="110">
        <f t="shared" si="3"/>
        <v>5.341796526762472</v>
      </c>
      <c r="I48" s="137">
        <f t="shared" si="4"/>
        <v>1901</v>
      </c>
      <c r="J48" s="109">
        <f t="shared" si="5"/>
        <v>7.569905147216935</v>
      </c>
      <c r="K48" s="186">
        <f t="shared" si="6"/>
        <v>5.572655585847038</v>
      </c>
    </row>
    <row r="49" spans="1:11" s="7" customFormat="1" ht="19.5" customHeight="1">
      <c r="A49" s="4"/>
      <c r="B49" s="40" t="s">
        <v>69</v>
      </c>
      <c r="C49" s="171">
        <f>SUM(МОБАЛ_Община:МБАЛ_Свищов!C49)</f>
        <v>76</v>
      </c>
      <c r="D49" s="55">
        <f t="shared" si="0"/>
        <v>2.068815331010453</v>
      </c>
      <c r="E49" s="58">
        <f t="shared" si="1"/>
        <v>1.2520593080724876</v>
      </c>
      <c r="F49" s="171">
        <f>SUM(МОБАЛ_Община:МБАЛ_Свищов!F49)</f>
        <v>369</v>
      </c>
      <c r="G49" s="55">
        <f t="shared" si="2"/>
        <v>1.7211623676477448</v>
      </c>
      <c r="H49" s="36">
        <f t="shared" si="3"/>
        <v>1.3158363941090467</v>
      </c>
      <c r="I49" s="174">
        <f t="shared" si="4"/>
        <v>445</v>
      </c>
      <c r="J49" s="55">
        <f t="shared" si="5"/>
        <v>1.772018827202281</v>
      </c>
      <c r="K49" s="60">
        <f t="shared" si="6"/>
        <v>1.304488025093073</v>
      </c>
    </row>
    <row r="50" spans="1:11" s="7" customFormat="1" ht="12.75" customHeight="1">
      <c r="A50" s="4"/>
      <c r="B50" s="212" t="s">
        <v>73</v>
      </c>
      <c r="C50" s="207">
        <f>SUM(МОБАЛ_Община:МБАЛ_Свищов!C50)</f>
        <v>0</v>
      </c>
      <c r="D50" s="208">
        <f t="shared" si="0"/>
        <v>0</v>
      </c>
      <c r="E50" s="209">
        <f t="shared" si="1"/>
        <v>0</v>
      </c>
      <c r="F50" s="213">
        <f>SUM(МОБАЛ_Община:МБАЛ_Свищов!F50)</f>
        <v>5</v>
      </c>
      <c r="G50" s="208">
        <f t="shared" si="2"/>
        <v>0.023321983301459955</v>
      </c>
      <c r="H50" s="210">
        <f t="shared" si="3"/>
        <v>0.017829761437791962</v>
      </c>
      <c r="I50" s="207">
        <f t="shared" si="4"/>
        <v>5</v>
      </c>
      <c r="J50" s="208">
        <f t="shared" si="5"/>
        <v>0.019910323901149225</v>
      </c>
      <c r="K50" s="211">
        <f t="shared" si="6"/>
        <v>0.014657168821270484</v>
      </c>
    </row>
    <row r="51" spans="1:11" s="6" customFormat="1" ht="21.75" customHeight="1">
      <c r="A51" s="4"/>
      <c r="B51" s="38" t="s">
        <v>70</v>
      </c>
      <c r="C51" s="175">
        <f>SUM(МОБАЛ_Община:МБАЛ_Свищов!C51)</f>
        <v>4</v>
      </c>
      <c r="D51" s="64">
        <f t="shared" si="0"/>
        <v>0.10888501742160278</v>
      </c>
      <c r="E51" s="65">
        <f aca="true" t="shared" si="7" ref="E51:E57">C51*100/C$58</f>
        <v>0.06589785831960461</v>
      </c>
      <c r="F51" s="175">
        <f>SUM(МОБАЛ_Община:МБАЛ_Свищов!F51)</f>
        <v>111</v>
      </c>
      <c r="G51" s="64">
        <f t="shared" si="2"/>
        <v>0.517748029292411</v>
      </c>
      <c r="H51" s="37">
        <f t="shared" si="3"/>
        <v>0.39582070391898155</v>
      </c>
      <c r="I51" s="175">
        <f t="shared" si="4"/>
        <v>115</v>
      </c>
      <c r="J51" s="64">
        <f t="shared" si="5"/>
        <v>0.45793744972643213</v>
      </c>
      <c r="K51" s="66">
        <f t="shared" si="6"/>
        <v>0.33711488288922115</v>
      </c>
    </row>
    <row r="52" spans="1:11" ht="12.75" customHeight="1">
      <c r="A52" s="4"/>
      <c r="B52" s="212" t="s">
        <v>74</v>
      </c>
      <c r="C52" s="207">
        <f>SUM(МОБАЛ_Община:МБАЛ_Свищов!C52)</f>
        <v>0</v>
      </c>
      <c r="D52" s="208">
        <f t="shared" si="0"/>
        <v>0</v>
      </c>
      <c r="E52" s="209">
        <f t="shared" si="7"/>
        <v>0</v>
      </c>
      <c r="F52" s="207">
        <f>SUM(МОБАЛ_Община:МБАЛ_Свищов!F52)</f>
        <v>18</v>
      </c>
      <c r="G52" s="208">
        <f t="shared" si="2"/>
        <v>0.08395913988525584</v>
      </c>
      <c r="H52" s="210">
        <f t="shared" si="3"/>
        <v>0.06418714117605107</v>
      </c>
      <c r="I52" s="207">
        <f t="shared" si="4"/>
        <v>18</v>
      </c>
      <c r="J52" s="208">
        <f t="shared" si="5"/>
        <v>0.07167716604413721</v>
      </c>
      <c r="K52" s="211">
        <f t="shared" si="6"/>
        <v>0.05276580775657374</v>
      </c>
    </row>
    <row r="53" spans="1:11" ht="18" customHeight="1">
      <c r="A53" s="4"/>
      <c r="B53" s="38" t="s">
        <v>71</v>
      </c>
      <c r="C53" s="175">
        <f>SUM(МОБАЛ_Община:МБАЛ_Свищов!C53)</f>
        <v>78</v>
      </c>
      <c r="D53" s="64">
        <f t="shared" si="0"/>
        <v>2.1232578397212545</v>
      </c>
      <c r="E53" s="65">
        <f t="shared" si="7"/>
        <v>1.28500823723229</v>
      </c>
      <c r="F53" s="175">
        <f>SUM(МОБАЛ_Община:МБАЛ_Свищов!F53)</f>
        <v>248</v>
      </c>
      <c r="G53" s="64">
        <f t="shared" si="2"/>
        <v>1.1567703717524138</v>
      </c>
      <c r="H53" s="37">
        <f t="shared" si="3"/>
        <v>0.8843561673144813</v>
      </c>
      <c r="I53" s="175">
        <f t="shared" si="4"/>
        <v>326</v>
      </c>
      <c r="J53" s="64">
        <f t="shared" si="5"/>
        <v>1.2981531183549293</v>
      </c>
      <c r="K53" s="66">
        <f t="shared" si="6"/>
        <v>0.9556474071468355</v>
      </c>
    </row>
    <row r="54" spans="1:11" ht="12.75" customHeight="1">
      <c r="A54" s="4"/>
      <c r="B54" s="212" t="s">
        <v>75</v>
      </c>
      <c r="C54" s="207">
        <f>SUM(МОБАЛ_Община:МБАЛ_Свищов!C54)</f>
        <v>73</v>
      </c>
      <c r="D54" s="208">
        <f t="shared" si="0"/>
        <v>1.9871515679442509</v>
      </c>
      <c r="E54" s="209">
        <f t="shared" si="7"/>
        <v>1.2026359143327843</v>
      </c>
      <c r="F54" s="207">
        <f>SUM(МОБАЛ_Община:МБАЛ_Свищов!F54)</f>
        <v>162</v>
      </c>
      <c r="G54" s="208">
        <f t="shared" si="2"/>
        <v>0.7556322589673026</v>
      </c>
      <c r="H54" s="210">
        <f t="shared" si="3"/>
        <v>0.5776842705844596</v>
      </c>
      <c r="I54" s="207">
        <f t="shared" si="4"/>
        <v>235</v>
      </c>
      <c r="J54" s="208">
        <f t="shared" si="5"/>
        <v>0.9357852233540135</v>
      </c>
      <c r="K54" s="211">
        <f t="shared" si="6"/>
        <v>0.6888869345997127</v>
      </c>
    </row>
    <row r="55" spans="1:11" ht="18.75" customHeight="1">
      <c r="A55" s="4"/>
      <c r="B55" s="38" t="s">
        <v>72</v>
      </c>
      <c r="C55" s="175">
        <f>SUM(МОБАЛ_Община:МБАЛ_Свищов!C55)</f>
        <v>15</v>
      </c>
      <c r="D55" s="64">
        <f t="shared" si="0"/>
        <v>0.40831881533101044</v>
      </c>
      <c r="E55" s="65">
        <f t="shared" si="7"/>
        <v>0.2471169686985173</v>
      </c>
      <c r="F55" s="174">
        <f>SUM(МОБАЛ_Община:МБАЛ_Свищов!F55)</f>
        <v>372</v>
      </c>
      <c r="G55" s="64">
        <f t="shared" si="2"/>
        <v>1.7351555576286208</v>
      </c>
      <c r="H55" s="37">
        <f t="shared" si="3"/>
        <v>1.326534250971722</v>
      </c>
      <c r="I55" s="175">
        <f t="shared" si="4"/>
        <v>387</v>
      </c>
      <c r="J55" s="64">
        <f t="shared" si="5"/>
        <v>1.54105906994895</v>
      </c>
      <c r="K55" s="66">
        <f t="shared" si="6"/>
        <v>1.1344648667663355</v>
      </c>
    </row>
    <row r="56" spans="1:11" ht="11.25" customHeight="1">
      <c r="A56" s="4"/>
      <c r="B56" s="38" t="s">
        <v>76</v>
      </c>
      <c r="C56" s="207">
        <f>SUM(МОБАЛ_Община:МБАЛ_Свищов!C56)</f>
        <v>12</v>
      </c>
      <c r="D56" s="208">
        <f t="shared" si="0"/>
        <v>0.32665505226480834</v>
      </c>
      <c r="E56" s="209">
        <f t="shared" si="7"/>
        <v>0.19769357495881384</v>
      </c>
      <c r="F56" s="207">
        <f>SUM(МОБАЛ_Община:МБАЛ_Свищов!F56)</f>
        <v>346</v>
      </c>
      <c r="G56" s="208">
        <f t="shared" si="2"/>
        <v>1.6138812444610289</v>
      </c>
      <c r="H56" s="210">
        <f t="shared" si="3"/>
        <v>1.2338194914952039</v>
      </c>
      <c r="I56" s="207">
        <f t="shared" si="4"/>
        <v>358</v>
      </c>
      <c r="J56" s="208">
        <f t="shared" si="5"/>
        <v>1.4255791913222844</v>
      </c>
      <c r="K56" s="211">
        <f t="shared" si="6"/>
        <v>1.0494532876029665</v>
      </c>
    </row>
    <row r="57" spans="1:11" ht="17.25" customHeight="1" thickBot="1">
      <c r="A57" s="4"/>
      <c r="B57" s="42" t="s">
        <v>33</v>
      </c>
      <c r="C57" s="176">
        <f>SUM(МОБАЛ_Община:МБАЛ_Свищов!C57)</f>
        <v>70</v>
      </c>
      <c r="D57" s="70">
        <f t="shared" si="0"/>
        <v>1.9054878048780488</v>
      </c>
      <c r="E57" s="71">
        <f t="shared" si="7"/>
        <v>1.1532125205930808</v>
      </c>
      <c r="F57" s="176">
        <f>SUM(МОБАЛ_Община:МБАЛ_Свищов!F57)</f>
        <v>114</v>
      </c>
      <c r="G57" s="70">
        <f t="shared" si="2"/>
        <v>0.531741219273287</v>
      </c>
      <c r="H57" s="71">
        <f t="shared" si="3"/>
        <v>0.40651856078165677</v>
      </c>
      <c r="I57" s="178">
        <f t="shared" si="4"/>
        <v>184</v>
      </c>
      <c r="J57" s="70">
        <f t="shared" si="5"/>
        <v>0.7326999195622914</v>
      </c>
      <c r="K57" s="73">
        <f t="shared" si="6"/>
        <v>0.5393838126227538</v>
      </c>
    </row>
    <row r="58" spans="1:11" ht="15.75" thickBot="1">
      <c r="A58" s="82"/>
      <c r="B58" s="146" t="s">
        <v>22</v>
      </c>
      <c r="C58" s="187">
        <f>C48+C47+C46+C43+C38+C34+C33+C32+C27+C22+C18+C17+C16+C14+C13+C11+C10+C8+C5</f>
        <v>6070</v>
      </c>
      <c r="D58" s="206">
        <f>C58*1000/$D$2</f>
        <v>165.23301393728224</v>
      </c>
      <c r="E58" s="110"/>
      <c r="F58" s="139">
        <f>SUM(МОБАЛ_Община:МБАЛ_Свищов!F58)</f>
        <v>28043</v>
      </c>
      <c r="G58" s="206">
        <f>F58*1000/$G$2</f>
        <v>130.8036755445683</v>
      </c>
      <c r="H58" s="205"/>
      <c r="I58" s="137">
        <f t="shared" si="4"/>
        <v>34113</v>
      </c>
      <c r="J58" s="206">
        <f>I58*1000/$J$2</f>
        <v>135.8401758479807</v>
      </c>
      <c r="K58" s="186"/>
    </row>
    <row r="59" ht="15.75" customHeight="1"/>
    <row r="60" ht="11.25" customHeight="1"/>
  </sheetData>
  <mergeCells count="2">
    <mergeCell ref="B3:B4"/>
    <mergeCell ref="A1:K1"/>
  </mergeCells>
  <printOptions horizontalCentered="1" verticalCentered="1"/>
  <pageMargins left="0.2362204724409449" right="0.2362204724409449" top="0.61" bottom="0.4330708661417323" header="0.25" footer="0.2362204724409449"/>
  <pageSetup horizontalDpi="300" verticalDpi="3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3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25" t="s">
        <v>93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36736</v>
      </c>
      <c r="E2" s="23"/>
      <c r="F2" s="23"/>
      <c r="G2" s="46">
        <v>214390</v>
      </c>
      <c r="H2" s="2"/>
      <c r="I2" s="2"/>
      <c r="J2" s="46">
        <f>SUM(D2:G2)</f>
        <v>251126</v>
      </c>
      <c r="K2" s="2"/>
    </row>
    <row r="3" spans="1:11" ht="12.75">
      <c r="A3" s="227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33.75" customHeight="1" thickBot="1">
      <c r="A4" s="238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90" t="s">
        <v>9</v>
      </c>
      <c r="B5" s="101" t="s">
        <v>26</v>
      </c>
      <c r="C5" s="148"/>
      <c r="D5" s="94">
        <f aca="true" t="shared" si="0" ref="D5:D36">C5*1000/$D$2</f>
        <v>0</v>
      </c>
      <c r="E5" s="95" t="e">
        <f aca="true" t="shared" si="1" ref="E5:E36">C5*100/C$58</f>
        <v>#DIV/0!</v>
      </c>
      <c r="F5" s="137"/>
      <c r="G5" s="94">
        <f aca="true" t="shared" si="2" ref="G5:G36">F5*1000/$G$2</f>
        <v>0</v>
      </c>
      <c r="H5" s="95">
        <f aca="true" t="shared" si="3" ref="H5:H36">F5*100/F$58</f>
        <v>0</v>
      </c>
      <c r="I5" s="148">
        <f aca="true" t="shared" si="4" ref="I5:I36">SUM(C5,F5)</f>
        <v>0</v>
      </c>
      <c r="J5" s="94">
        <f aca="true" t="shared" si="5" ref="J5:J36">I5*1000/$J$2</f>
        <v>0</v>
      </c>
      <c r="K5" s="97">
        <f aca="true" t="shared" si="6" ref="K5:K36">I5*100/I$58</f>
        <v>0</v>
      </c>
    </row>
    <row r="6" spans="1:11" s="1" customFormat="1" ht="12.75" customHeight="1">
      <c r="A6" s="4"/>
      <c r="B6" s="40" t="s">
        <v>36</v>
      </c>
      <c r="C6" s="149"/>
      <c r="D6" s="18">
        <f t="shared" si="0"/>
        <v>0</v>
      </c>
      <c r="E6" s="31" t="e">
        <f t="shared" si="1"/>
        <v>#DIV/0!</v>
      </c>
      <c r="F6" s="140"/>
      <c r="G6" s="18">
        <f t="shared" si="2"/>
        <v>0</v>
      </c>
      <c r="H6" s="31">
        <f t="shared" si="3"/>
        <v>0</v>
      </c>
      <c r="I6" s="140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50"/>
      <c r="D7" s="12">
        <f t="shared" si="0"/>
        <v>0</v>
      </c>
      <c r="E7" s="32" t="e">
        <f t="shared" si="1"/>
        <v>#DIV/0!</v>
      </c>
      <c r="F7" s="135"/>
      <c r="G7" s="14">
        <f t="shared" si="2"/>
        <v>0</v>
      </c>
      <c r="H7" s="35">
        <f t="shared" si="3"/>
        <v>0</v>
      </c>
      <c r="I7" s="142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90" t="s">
        <v>10</v>
      </c>
      <c r="B8" s="101" t="s">
        <v>38</v>
      </c>
      <c r="C8" s="151"/>
      <c r="D8" s="94">
        <f t="shared" si="0"/>
        <v>0</v>
      </c>
      <c r="E8" s="95" t="e">
        <f t="shared" si="1"/>
        <v>#DIV/0!</v>
      </c>
      <c r="F8" s="137"/>
      <c r="G8" s="94">
        <f t="shared" si="2"/>
        <v>0</v>
      </c>
      <c r="H8" s="95">
        <f t="shared" si="3"/>
        <v>0</v>
      </c>
      <c r="I8" s="148">
        <f t="shared" si="4"/>
        <v>0</v>
      </c>
      <c r="J8" s="94">
        <f t="shared" si="5"/>
        <v>0</v>
      </c>
      <c r="K8" s="97">
        <f t="shared" si="6"/>
        <v>0</v>
      </c>
    </row>
    <row r="9" spans="1:11" s="1" customFormat="1" ht="15" customHeight="1" thickBot="1">
      <c r="A9" s="16"/>
      <c r="B9" s="40" t="s">
        <v>39</v>
      </c>
      <c r="C9" s="149"/>
      <c r="D9" s="18">
        <f t="shared" si="0"/>
        <v>0</v>
      </c>
      <c r="E9" s="31" t="e">
        <f t="shared" si="1"/>
        <v>#DIV/0!</v>
      </c>
      <c r="F9" s="135"/>
      <c r="G9" s="18">
        <f t="shared" si="2"/>
        <v>0</v>
      </c>
      <c r="H9" s="31">
        <f t="shared" si="3"/>
        <v>0</v>
      </c>
      <c r="I9" s="140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1" t="s">
        <v>11</v>
      </c>
      <c r="B10" s="92" t="s">
        <v>40</v>
      </c>
      <c r="C10" s="151"/>
      <c r="D10" s="94">
        <f t="shared" si="0"/>
        <v>0</v>
      </c>
      <c r="E10" s="95" t="e">
        <f t="shared" si="1"/>
        <v>#DIV/0!</v>
      </c>
      <c r="F10" s="137"/>
      <c r="G10" s="94">
        <f t="shared" si="2"/>
        <v>0</v>
      </c>
      <c r="H10" s="95">
        <f t="shared" si="3"/>
        <v>0</v>
      </c>
      <c r="I10" s="148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51"/>
      <c r="D11" s="94">
        <f t="shared" si="0"/>
        <v>0</v>
      </c>
      <c r="E11" s="95" t="e">
        <f t="shared" si="1"/>
        <v>#DIV/0!</v>
      </c>
      <c r="F11" s="137"/>
      <c r="G11" s="94">
        <f t="shared" si="2"/>
        <v>0</v>
      </c>
      <c r="H11" s="95">
        <f t="shared" si="3"/>
        <v>0</v>
      </c>
      <c r="I11" s="148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80</v>
      </c>
      <c r="C12" s="152"/>
      <c r="D12" s="29">
        <f t="shared" si="0"/>
        <v>0</v>
      </c>
      <c r="E12" s="34" t="e">
        <f t="shared" si="1"/>
        <v>#DIV/0!</v>
      </c>
      <c r="F12" s="135"/>
      <c r="G12" s="29">
        <f t="shared" si="2"/>
        <v>0</v>
      </c>
      <c r="H12" s="34">
        <f t="shared" si="3"/>
        <v>0</v>
      </c>
      <c r="I12" s="135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00" t="s">
        <v>13</v>
      </c>
      <c r="B13" s="101" t="s">
        <v>42</v>
      </c>
      <c r="C13" s="165"/>
      <c r="D13" s="103">
        <f t="shared" si="0"/>
        <v>0</v>
      </c>
      <c r="E13" s="104" t="e">
        <f t="shared" si="1"/>
        <v>#DIV/0!</v>
      </c>
      <c r="F13" s="137"/>
      <c r="G13" s="103">
        <f t="shared" si="2"/>
        <v>0</v>
      </c>
      <c r="H13" s="104">
        <f t="shared" si="3"/>
        <v>0</v>
      </c>
      <c r="I13" s="166">
        <f t="shared" si="4"/>
        <v>0</v>
      </c>
      <c r="J13" s="103">
        <f t="shared" si="5"/>
        <v>0</v>
      </c>
      <c r="K13" s="106">
        <f t="shared" si="6"/>
        <v>0</v>
      </c>
    </row>
    <row r="14" spans="1:11" s="6" customFormat="1" ht="15.75" customHeight="1" thickBot="1">
      <c r="A14" s="98" t="s">
        <v>14</v>
      </c>
      <c r="B14" s="144" t="s">
        <v>43</v>
      </c>
      <c r="C14" s="151"/>
      <c r="D14" s="94">
        <f t="shared" si="0"/>
        <v>0</v>
      </c>
      <c r="E14" s="95" t="e">
        <f t="shared" si="1"/>
        <v>#DIV/0!</v>
      </c>
      <c r="F14" s="137"/>
      <c r="G14" s="94">
        <f t="shared" si="2"/>
        <v>0</v>
      </c>
      <c r="H14" s="95">
        <f t="shared" si="3"/>
        <v>0</v>
      </c>
      <c r="I14" s="148">
        <f t="shared" si="4"/>
        <v>0</v>
      </c>
      <c r="J14" s="94">
        <f t="shared" si="5"/>
        <v>0</v>
      </c>
      <c r="K14" s="115">
        <f t="shared" si="6"/>
        <v>0</v>
      </c>
    </row>
    <row r="15" spans="1:11" s="1" customFormat="1" ht="15.75" customHeight="1" thickBot="1">
      <c r="A15" s="4"/>
      <c r="B15" s="39" t="s">
        <v>44</v>
      </c>
      <c r="C15" s="153"/>
      <c r="D15" s="14">
        <f t="shared" si="0"/>
        <v>0</v>
      </c>
      <c r="E15" s="35" t="e">
        <f t="shared" si="1"/>
        <v>#DIV/0!</v>
      </c>
      <c r="F15" s="135"/>
      <c r="G15" s="14">
        <f t="shared" si="2"/>
        <v>0</v>
      </c>
      <c r="H15" s="35">
        <f t="shared" si="3"/>
        <v>0</v>
      </c>
      <c r="I15" s="142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7" t="s">
        <v>15</v>
      </c>
      <c r="B16" s="101" t="s">
        <v>27</v>
      </c>
      <c r="C16" s="154"/>
      <c r="D16" s="109">
        <f t="shared" si="0"/>
        <v>0</v>
      </c>
      <c r="E16" s="110" t="e">
        <f t="shared" si="1"/>
        <v>#DIV/0!</v>
      </c>
      <c r="F16" s="137"/>
      <c r="G16" s="109">
        <f t="shared" si="2"/>
        <v>0</v>
      </c>
      <c r="H16" s="110">
        <f t="shared" si="3"/>
        <v>0</v>
      </c>
      <c r="I16" s="137">
        <f t="shared" si="4"/>
        <v>0</v>
      </c>
      <c r="J16" s="109">
        <f t="shared" si="5"/>
        <v>0</v>
      </c>
      <c r="K16" s="111">
        <f t="shared" si="6"/>
        <v>0</v>
      </c>
    </row>
    <row r="17" spans="1:11" s="6" customFormat="1" ht="18" customHeight="1" thickBot="1">
      <c r="A17" s="112" t="s">
        <v>16</v>
      </c>
      <c r="B17" s="92" t="s">
        <v>45</v>
      </c>
      <c r="C17" s="151"/>
      <c r="D17" s="94">
        <f t="shared" si="0"/>
        <v>0</v>
      </c>
      <c r="E17" s="95" t="e">
        <f t="shared" si="1"/>
        <v>#DIV/0!</v>
      </c>
      <c r="F17" s="139"/>
      <c r="G17" s="94">
        <f t="shared" si="2"/>
        <v>0</v>
      </c>
      <c r="H17" s="95">
        <f t="shared" si="3"/>
        <v>0</v>
      </c>
      <c r="I17" s="148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92" t="s">
        <v>46</v>
      </c>
      <c r="C18" s="151"/>
      <c r="D18" s="94">
        <f t="shared" si="0"/>
        <v>0</v>
      </c>
      <c r="E18" s="95" t="e">
        <f t="shared" si="1"/>
        <v>#DIV/0!</v>
      </c>
      <c r="F18" s="137">
        <v>2470</v>
      </c>
      <c r="G18" s="94">
        <f t="shared" si="2"/>
        <v>11.521059750921218</v>
      </c>
      <c r="H18" s="95">
        <f t="shared" si="3"/>
        <v>94.78127398311588</v>
      </c>
      <c r="I18" s="148">
        <f t="shared" si="4"/>
        <v>2470</v>
      </c>
      <c r="J18" s="94">
        <f t="shared" si="5"/>
        <v>9.835700007167716</v>
      </c>
      <c r="K18" s="97">
        <f t="shared" si="6"/>
        <v>94.78127398311588</v>
      </c>
    </row>
    <row r="19" spans="1:11" s="1" customFormat="1" ht="14.25" customHeight="1">
      <c r="A19" s="4"/>
      <c r="B19" s="40" t="s">
        <v>47</v>
      </c>
      <c r="C19" s="149"/>
      <c r="D19" s="18">
        <f t="shared" si="0"/>
        <v>0</v>
      </c>
      <c r="E19" s="31" t="e">
        <f t="shared" si="1"/>
        <v>#DIV/0!</v>
      </c>
      <c r="F19" s="140">
        <v>1</v>
      </c>
      <c r="G19" s="18">
        <f t="shared" si="2"/>
        <v>0.0046643966602919916</v>
      </c>
      <c r="H19" s="31">
        <f t="shared" si="3"/>
        <v>0.03837298541826554</v>
      </c>
      <c r="I19" s="140">
        <f t="shared" si="4"/>
        <v>1</v>
      </c>
      <c r="J19" s="18">
        <f t="shared" si="5"/>
        <v>0.003982064780229845</v>
      </c>
      <c r="K19" s="19">
        <f t="shared" si="6"/>
        <v>0.03837298541826554</v>
      </c>
    </row>
    <row r="20" spans="1:11" s="1" customFormat="1" ht="15.75" customHeight="1">
      <c r="A20" s="4"/>
      <c r="B20" s="38" t="s">
        <v>48</v>
      </c>
      <c r="C20" s="134"/>
      <c r="D20" s="12">
        <f t="shared" si="0"/>
        <v>0</v>
      </c>
      <c r="E20" s="32" t="e">
        <f t="shared" si="1"/>
        <v>#DIV/0!</v>
      </c>
      <c r="F20" s="134">
        <v>1873</v>
      </c>
      <c r="G20" s="12">
        <f t="shared" si="2"/>
        <v>8.7364149447269</v>
      </c>
      <c r="H20" s="32">
        <f t="shared" si="3"/>
        <v>71.87260168841136</v>
      </c>
      <c r="I20" s="134">
        <f t="shared" si="4"/>
        <v>1873</v>
      </c>
      <c r="J20" s="12">
        <f t="shared" si="5"/>
        <v>7.458407333370499</v>
      </c>
      <c r="K20" s="13">
        <f t="shared" si="6"/>
        <v>71.87260168841136</v>
      </c>
    </row>
    <row r="21" spans="1:11" s="1" customFormat="1" ht="16.5" customHeight="1" thickBot="1">
      <c r="A21" s="4"/>
      <c r="B21" s="38" t="s">
        <v>49</v>
      </c>
      <c r="C21" s="134"/>
      <c r="D21" s="12">
        <f t="shared" si="0"/>
        <v>0</v>
      </c>
      <c r="E21" s="32" t="e">
        <f t="shared" si="1"/>
        <v>#DIV/0!</v>
      </c>
      <c r="F21" s="135"/>
      <c r="G21" s="12">
        <f t="shared" si="2"/>
        <v>0</v>
      </c>
      <c r="H21" s="32">
        <f t="shared" si="3"/>
        <v>0</v>
      </c>
      <c r="I21" s="134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51"/>
      <c r="D22" s="94">
        <f t="shared" si="0"/>
        <v>0</v>
      </c>
      <c r="E22" s="95" t="e">
        <f t="shared" si="1"/>
        <v>#DIV/0!</v>
      </c>
      <c r="F22" s="137"/>
      <c r="G22" s="94">
        <f t="shared" si="2"/>
        <v>0</v>
      </c>
      <c r="H22" s="95">
        <f t="shared" si="3"/>
        <v>0</v>
      </c>
      <c r="I22" s="148">
        <f t="shared" si="4"/>
        <v>0</v>
      </c>
      <c r="J22" s="94">
        <f t="shared" si="5"/>
        <v>0</v>
      </c>
      <c r="K22" s="97">
        <f t="shared" si="6"/>
        <v>0</v>
      </c>
    </row>
    <row r="23" spans="1:11" s="1" customFormat="1" ht="15.75" customHeight="1">
      <c r="A23" s="4"/>
      <c r="B23" s="40" t="s">
        <v>51</v>
      </c>
      <c r="C23" s="149"/>
      <c r="D23" s="18">
        <f t="shared" si="0"/>
        <v>0</v>
      </c>
      <c r="E23" s="31" t="e">
        <f t="shared" si="1"/>
        <v>#DIV/0!</v>
      </c>
      <c r="F23" s="140"/>
      <c r="G23" s="18">
        <f t="shared" si="2"/>
        <v>0</v>
      </c>
      <c r="H23" s="31">
        <f t="shared" si="3"/>
        <v>0</v>
      </c>
      <c r="I23" s="140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50"/>
      <c r="D24" s="12">
        <f t="shared" si="0"/>
        <v>0</v>
      </c>
      <c r="E24" s="32" t="e">
        <f t="shared" si="1"/>
        <v>#DIV/0!</v>
      </c>
      <c r="F24" s="134"/>
      <c r="G24" s="12">
        <f t="shared" si="2"/>
        <v>0</v>
      </c>
      <c r="H24" s="32">
        <f t="shared" si="3"/>
        <v>0</v>
      </c>
      <c r="I24" s="134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53</v>
      </c>
      <c r="C25" s="150"/>
      <c r="D25" s="12">
        <f t="shared" si="0"/>
        <v>0</v>
      </c>
      <c r="E25" s="32" t="e">
        <f t="shared" si="1"/>
        <v>#DIV/0!</v>
      </c>
      <c r="F25" s="134"/>
      <c r="G25" s="12">
        <f t="shared" si="2"/>
        <v>0</v>
      </c>
      <c r="H25" s="32">
        <f t="shared" si="3"/>
        <v>0</v>
      </c>
      <c r="I25" s="134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54</v>
      </c>
      <c r="C26" s="150"/>
      <c r="D26" s="12">
        <f t="shared" si="0"/>
        <v>0</v>
      </c>
      <c r="E26" s="32" t="e">
        <f t="shared" si="1"/>
        <v>#DIV/0!</v>
      </c>
      <c r="F26" s="135"/>
      <c r="G26" s="12">
        <f t="shared" si="2"/>
        <v>0</v>
      </c>
      <c r="H26" s="32">
        <f t="shared" si="3"/>
        <v>0</v>
      </c>
      <c r="I26" s="134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55</v>
      </c>
      <c r="C27" s="151"/>
      <c r="D27" s="94">
        <f t="shared" si="0"/>
        <v>0</v>
      </c>
      <c r="E27" s="95" t="e">
        <f t="shared" si="1"/>
        <v>#DIV/0!</v>
      </c>
      <c r="F27" s="137">
        <v>1</v>
      </c>
      <c r="G27" s="94">
        <f t="shared" si="2"/>
        <v>0.0046643966602919916</v>
      </c>
      <c r="H27" s="95">
        <f t="shared" si="3"/>
        <v>0.03837298541826554</v>
      </c>
      <c r="I27" s="148">
        <f t="shared" si="4"/>
        <v>1</v>
      </c>
      <c r="J27" s="94">
        <f t="shared" si="5"/>
        <v>0.003982064780229845</v>
      </c>
      <c r="K27" s="97">
        <f t="shared" si="6"/>
        <v>0.03837298541826554</v>
      </c>
    </row>
    <row r="28" spans="1:11" s="1" customFormat="1" ht="15" customHeight="1">
      <c r="A28" s="4"/>
      <c r="B28" s="40" t="s">
        <v>56</v>
      </c>
      <c r="C28" s="149"/>
      <c r="D28" s="18">
        <f t="shared" si="0"/>
        <v>0</v>
      </c>
      <c r="E28" s="31" t="e">
        <f t="shared" si="1"/>
        <v>#DIV/0!</v>
      </c>
      <c r="F28" s="140">
        <v>1</v>
      </c>
      <c r="G28" s="18">
        <f t="shared" si="2"/>
        <v>0.0046643966602919916</v>
      </c>
      <c r="H28" s="31">
        <f t="shared" si="3"/>
        <v>0.03837298541826554</v>
      </c>
      <c r="I28" s="140">
        <f t="shared" si="4"/>
        <v>1</v>
      </c>
      <c r="J28" s="18">
        <f t="shared" si="5"/>
        <v>0.003982064780229845</v>
      </c>
      <c r="K28" s="19">
        <f t="shared" si="6"/>
        <v>0.03837298541826554</v>
      </c>
    </row>
    <row r="29" spans="1:11" s="1" customFormat="1" ht="15" customHeight="1">
      <c r="A29" s="4"/>
      <c r="B29" s="38" t="s">
        <v>57</v>
      </c>
      <c r="C29" s="150"/>
      <c r="D29" s="12">
        <f t="shared" si="0"/>
        <v>0</v>
      </c>
      <c r="E29" s="32" t="e">
        <f t="shared" si="1"/>
        <v>#DIV/0!</v>
      </c>
      <c r="F29" s="134"/>
      <c r="G29" s="12">
        <f t="shared" si="2"/>
        <v>0</v>
      </c>
      <c r="H29" s="32">
        <f t="shared" si="3"/>
        <v>0</v>
      </c>
      <c r="I29" s="134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58</v>
      </c>
      <c r="C30" s="150"/>
      <c r="D30" s="12">
        <f t="shared" si="0"/>
        <v>0</v>
      </c>
      <c r="E30" s="32" t="e">
        <f t="shared" si="1"/>
        <v>#DIV/0!</v>
      </c>
      <c r="F30" s="141"/>
      <c r="G30" s="12">
        <f t="shared" si="2"/>
        <v>0</v>
      </c>
      <c r="H30" s="32">
        <f t="shared" si="3"/>
        <v>0</v>
      </c>
      <c r="I30" s="134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59</v>
      </c>
      <c r="C31" s="150"/>
      <c r="D31" s="12">
        <f t="shared" si="0"/>
        <v>0</v>
      </c>
      <c r="E31" s="32" t="e">
        <f t="shared" si="1"/>
        <v>#DIV/0!</v>
      </c>
      <c r="F31" s="138"/>
      <c r="G31" s="12">
        <f t="shared" si="2"/>
        <v>0</v>
      </c>
      <c r="H31" s="32">
        <f t="shared" si="3"/>
        <v>0</v>
      </c>
      <c r="I31" s="134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00" t="s">
        <v>77</v>
      </c>
      <c r="B32" s="92" t="s">
        <v>63</v>
      </c>
      <c r="C32" s="151"/>
      <c r="D32" s="94">
        <f t="shared" si="0"/>
        <v>0</v>
      </c>
      <c r="E32" s="95" t="e">
        <f t="shared" si="1"/>
        <v>#DIV/0!</v>
      </c>
      <c r="F32" s="137"/>
      <c r="G32" s="94">
        <f t="shared" si="2"/>
        <v>0</v>
      </c>
      <c r="H32" s="95">
        <f t="shared" si="3"/>
        <v>0</v>
      </c>
      <c r="I32" s="148">
        <f t="shared" si="4"/>
        <v>0</v>
      </c>
      <c r="J32" s="94">
        <f t="shared" si="5"/>
        <v>0</v>
      </c>
      <c r="K32" s="97">
        <f t="shared" si="6"/>
        <v>0</v>
      </c>
    </row>
    <row r="33" spans="1:11" s="1" customFormat="1" ht="26.25" thickBot="1">
      <c r="A33" s="100" t="s">
        <v>78</v>
      </c>
      <c r="B33" s="92" t="s">
        <v>64</v>
      </c>
      <c r="C33" s="151"/>
      <c r="D33" s="94">
        <f t="shared" si="0"/>
        <v>0</v>
      </c>
      <c r="E33" s="95" t="e">
        <f t="shared" si="1"/>
        <v>#DIV/0!</v>
      </c>
      <c r="F33" s="137"/>
      <c r="G33" s="94">
        <f t="shared" si="2"/>
        <v>0</v>
      </c>
      <c r="H33" s="95">
        <f t="shared" si="3"/>
        <v>0</v>
      </c>
      <c r="I33" s="148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60</v>
      </c>
      <c r="C34" s="151"/>
      <c r="D34" s="94">
        <f t="shared" si="0"/>
        <v>0</v>
      </c>
      <c r="E34" s="95" t="e">
        <f t="shared" si="1"/>
        <v>#DIV/0!</v>
      </c>
      <c r="F34" s="137"/>
      <c r="G34" s="94">
        <f t="shared" si="2"/>
        <v>0</v>
      </c>
      <c r="H34" s="95">
        <f t="shared" si="3"/>
        <v>0</v>
      </c>
      <c r="I34" s="148">
        <f t="shared" si="4"/>
        <v>0</v>
      </c>
      <c r="J34" s="94">
        <f t="shared" si="5"/>
        <v>0</v>
      </c>
      <c r="K34" s="97">
        <f t="shared" si="6"/>
        <v>0</v>
      </c>
    </row>
    <row r="35" spans="1:11" s="1" customFormat="1" ht="12.75">
      <c r="A35" s="4"/>
      <c r="B35" s="40" t="s">
        <v>61</v>
      </c>
      <c r="C35" s="149"/>
      <c r="D35" s="25">
        <f t="shared" si="0"/>
        <v>0</v>
      </c>
      <c r="E35" s="36" t="e">
        <f t="shared" si="1"/>
        <v>#DIV/0!</v>
      </c>
      <c r="F35" s="140"/>
      <c r="G35" s="25">
        <f t="shared" si="2"/>
        <v>0</v>
      </c>
      <c r="H35" s="36">
        <f t="shared" si="3"/>
        <v>0</v>
      </c>
      <c r="I35" s="140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50"/>
      <c r="D36" s="27">
        <f t="shared" si="0"/>
        <v>0</v>
      </c>
      <c r="E36" s="37" t="e">
        <f t="shared" si="1"/>
        <v>#DIV/0!</v>
      </c>
      <c r="F36" s="134"/>
      <c r="G36" s="27">
        <f t="shared" si="2"/>
        <v>0</v>
      </c>
      <c r="H36" s="37">
        <f t="shared" si="3"/>
        <v>0</v>
      </c>
      <c r="I36" s="134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81</v>
      </c>
      <c r="C37" s="150"/>
      <c r="D37" s="27">
        <f aca="true" t="shared" si="7" ref="D37:D58">C37*1000/$D$2</f>
        <v>0</v>
      </c>
      <c r="E37" s="37" t="e">
        <f aca="true" t="shared" si="8" ref="E37:E57">C37*100/C$58</f>
        <v>#DIV/0!</v>
      </c>
      <c r="F37" s="142"/>
      <c r="G37" s="27">
        <f aca="true" t="shared" si="9" ref="G37:G58">F37*1000/$G$2</f>
        <v>0</v>
      </c>
      <c r="H37" s="37">
        <f aca="true" t="shared" si="10" ref="H37:H57">F37*100/F$58</f>
        <v>0</v>
      </c>
      <c r="I37" s="134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51"/>
      <c r="D38" s="94">
        <f t="shared" si="7"/>
        <v>0</v>
      </c>
      <c r="E38" s="95" t="e">
        <f t="shared" si="8"/>
        <v>#DIV/0!</v>
      </c>
      <c r="F38" s="137"/>
      <c r="G38" s="94">
        <f t="shared" si="9"/>
        <v>0</v>
      </c>
      <c r="H38" s="95">
        <f t="shared" si="10"/>
        <v>0</v>
      </c>
      <c r="I38" s="148">
        <f t="shared" si="11"/>
        <v>0</v>
      </c>
      <c r="J38" s="94">
        <f t="shared" si="12"/>
        <v>0</v>
      </c>
      <c r="K38" s="115">
        <f t="shared" si="13"/>
        <v>0</v>
      </c>
    </row>
    <row r="39" spans="1:11" s="1" customFormat="1" ht="12.75">
      <c r="A39" s="4"/>
      <c r="B39" s="40" t="s">
        <v>62</v>
      </c>
      <c r="C39" s="149"/>
      <c r="D39" s="18">
        <f t="shared" si="7"/>
        <v>0</v>
      </c>
      <c r="E39" s="31" t="e">
        <f t="shared" si="8"/>
        <v>#DIV/0!</v>
      </c>
      <c r="F39" s="140"/>
      <c r="G39" s="18">
        <f t="shared" si="9"/>
        <v>0</v>
      </c>
      <c r="H39" s="31">
        <f t="shared" si="10"/>
        <v>0</v>
      </c>
      <c r="I39" s="140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50"/>
      <c r="D40" s="12">
        <f t="shared" si="7"/>
        <v>0</v>
      </c>
      <c r="E40" s="32" t="e">
        <f t="shared" si="8"/>
        <v>#DIV/0!</v>
      </c>
      <c r="F40" s="134"/>
      <c r="G40" s="12">
        <f t="shared" si="9"/>
        <v>0</v>
      </c>
      <c r="H40" s="32">
        <f t="shared" si="10"/>
        <v>0</v>
      </c>
      <c r="I40" s="134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50"/>
      <c r="D41" s="12">
        <f t="shared" si="7"/>
        <v>0</v>
      </c>
      <c r="E41" s="32" t="e">
        <f t="shared" si="8"/>
        <v>#DIV/0!</v>
      </c>
      <c r="F41" s="134"/>
      <c r="G41" s="12">
        <f t="shared" si="9"/>
        <v>0</v>
      </c>
      <c r="H41" s="32">
        <f t="shared" si="10"/>
        <v>0</v>
      </c>
      <c r="I41" s="134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50"/>
      <c r="D42" s="12">
        <f t="shared" si="7"/>
        <v>0</v>
      </c>
      <c r="E42" s="32" t="e">
        <f t="shared" si="8"/>
        <v>#DIV/0!</v>
      </c>
      <c r="F42" s="135"/>
      <c r="G42" s="12">
        <f t="shared" si="9"/>
        <v>0</v>
      </c>
      <c r="H42" s="32">
        <f t="shared" si="10"/>
        <v>0</v>
      </c>
      <c r="I42" s="134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66</v>
      </c>
      <c r="C43" s="151"/>
      <c r="D43" s="94">
        <f t="shared" si="7"/>
        <v>0</v>
      </c>
      <c r="E43" s="95" t="e">
        <f t="shared" si="8"/>
        <v>#DIV/0!</v>
      </c>
      <c r="F43" s="137"/>
      <c r="G43" s="94">
        <f t="shared" si="9"/>
        <v>0</v>
      </c>
      <c r="H43" s="95">
        <f t="shared" si="10"/>
        <v>0</v>
      </c>
      <c r="I43" s="148">
        <f t="shared" si="11"/>
        <v>0</v>
      </c>
      <c r="J43" s="94">
        <f t="shared" si="12"/>
        <v>0</v>
      </c>
      <c r="K43" s="115">
        <f t="shared" si="13"/>
        <v>0</v>
      </c>
    </row>
    <row r="44" spans="1:11" s="1" customFormat="1" ht="33.75" customHeight="1">
      <c r="A44" s="9"/>
      <c r="B44" s="44" t="s">
        <v>85</v>
      </c>
      <c r="C44" s="149"/>
      <c r="D44" s="18">
        <f t="shared" si="7"/>
        <v>0</v>
      </c>
      <c r="E44" s="31" t="e">
        <f t="shared" si="8"/>
        <v>#DIV/0!</v>
      </c>
      <c r="F44" s="145"/>
      <c r="G44" s="18">
        <f t="shared" si="9"/>
        <v>0</v>
      </c>
      <c r="H44" s="31">
        <f t="shared" si="10"/>
        <v>0</v>
      </c>
      <c r="I44" s="140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3" t="s">
        <v>82</v>
      </c>
      <c r="C45" s="150"/>
      <c r="D45" s="12">
        <f t="shared" si="7"/>
        <v>0</v>
      </c>
      <c r="E45" s="32" t="e">
        <f t="shared" si="8"/>
        <v>#DIV/0!</v>
      </c>
      <c r="F45" s="143"/>
      <c r="G45" s="12">
        <f t="shared" si="9"/>
        <v>0</v>
      </c>
      <c r="H45" s="32">
        <f t="shared" si="10"/>
        <v>0</v>
      </c>
      <c r="I45" s="134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00" t="s">
        <v>79</v>
      </c>
      <c r="B46" s="92" t="s">
        <v>65</v>
      </c>
      <c r="C46" s="151"/>
      <c r="D46" s="94">
        <f t="shared" si="7"/>
        <v>0</v>
      </c>
      <c r="E46" s="95" t="e">
        <f t="shared" si="8"/>
        <v>#DIV/0!</v>
      </c>
      <c r="F46" s="137"/>
      <c r="G46" s="94">
        <f t="shared" si="9"/>
        <v>0</v>
      </c>
      <c r="H46" s="95">
        <f t="shared" si="10"/>
        <v>0</v>
      </c>
      <c r="I46" s="148">
        <f t="shared" si="11"/>
        <v>0</v>
      </c>
      <c r="J46" s="94">
        <f t="shared" si="12"/>
        <v>0</v>
      </c>
      <c r="K46" s="97">
        <f t="shared" si="13"/>
        <v>0</v>
      </c>
    </row>
    <row r="47" spans="1:11" s="6" customFormat="1" ht="21" customHeight="1" thickBot="1">
      <c r="A47" s="100" t="s">
        <v>29</v>
      </c>
      <c r="B47" s="92" t="s">
        <v>67</v>
      </c>
      <c r="C47" s="151"/>
      <c r="D47" s="94">
        <f t="shared" si="7"/>
        <v>0</v>
      </c>
      <c r="E47" s="95" t="e">
        <f t="shared" si="8"/>
        <v>#DIV/0!</v>
      </c>
      <c r="F47" s="137">
        <v>135</v>
      </c>
      <c r="G47" s="94">
        <f t="shared" si="9"/>
        <v>0.6296935491394188</v>
      </c>
      <c r="H47" s="95">
        <f t="shared" si="10"/>
        <v>5.180353031465848</v>
      </c>
      <c r="I47" s="148">
        <f t="shared" si="11"/>
        <v>135</v>
      </c>
      <c r="J47" s="94">
        <f t="shared" si="12"/>
        <v>0.537578745331029</v>
      </c>
      <c r="K47" s="97">
        <f t="shared" si="13"/>
        <v>5.180353031465848</v>
      </c>
    </row>
    <row r="48" spans="1:11" s="6" customFormat="1" ht="19.5" customHeight="1" thickBot="1">
      <c r="A48" s="98" t="s">
        <v>30</v>
      </c>
      <c r="B48" s="92" t="s">
        <v>68</v>
      </c>
      <c r="C48" s="151"/>
      <c r="D48" s="94">
        <f t="shared" si="7"/>
        <v>0</v>
      </c>
      <c r="E48" s="95" t="e">
        <f t="shared" si="8"/>
        <v>#DIV/0!</v>
      </c>
      <c r="F48" s="137"/>
      <c r="G48" s="94">
        <f t="shared" si="9"/>
        <v>0</v>
      </c>
      <c r="H48" s="95">
        <f t="shared" si="10"/>
        <v>0</v>
      </c>
      <c r="I48" s="148">
        <f t="shared" si="11"/>
        <v>0</v>
      </c>
      <c r="J48" s="94">
        <f t="shared" si="12"/>
        <v>0</v>
      </c>
      <c r="K48" s="97">
        <f t="shared" si="13"/>
        <v>0</v>
      </c>
    </row>
    <row r="49" spans="1:11" s="1" customFormat="1" ht="17.25" customHeight="1">
      <c r="A49" s="4"/>
      <c r="B49" s="40" t="s">
        <v>69</v>
      </c>
      <c r="C49" s="149"/>
      <c r="D49" s="18">
        <f t="shared" si="7"/>
        <v>0</v>
      </c>
      <c r="E49" s="31" t="e">
        <f t="shared" si="8"/>
        <v>#DIV/0!</v>
      </c>
      <c r="F49" s="140"/>
      <c r="G49" s="18">
        <f t="shared" si="9"/>
        <v>0</v>
      </c>
      <c r="H49" s="31">
        <f t="shared" si="10"/>
        <v>0</v>
      </c>
      <c r="I49" s="140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73</v>
      </c>
      <c r="C50" s="150"/>
      <c r="D50" s="12">
        <f t="shared" si="7"/>
        <v>0</v>
      </c>
      <c r="E50" s="32" t="e">
        <f t="shared" si="8"/>
        <v>#DIV/0!</v>
      </c>
      <c r="F50" s="134"/>
      <c r="G50" s="12">
        <f t="shared" si="9"/>
        <v>0</v>
      </c>
      <c r="H50" s="32">
        <f t="shared" si="10"/>
        <v>0</v>
      </c>
      <c r="I50" s="134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70</v>
      </c>
      <c r="C51" s="150"/>
      <c r="D51" s="12">
        <f t="shared" si="7"/>
        <v>0</v>
      </c>
      <c r="E51" s="32" t="e">
        <f t="shared" si="8"/>
        <v>#DIV/0!</v>
      </c>
      <c r="F51" s="134"/>
      <c r="G51" s="12">
        <f t="shared" si="9"/>
        <v>0</v>
      </c>
      <c r="H51" s="32">
        <f t="shared" si="10"/>
        <v>0</v>
      </c>
      <c r="I51" s="134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74</v>
      </c>
      <c r="C52" s="150"/>
      <c r="D52" s="12">
        <f t="shared" si="7"/>
        <v>0</v>
      </c>
      <c r="E52" s="32" t="e">
        <f t="shared" si="8"/>
        <v>#DIV/0!</v>
      </c>
      <c r="F52" s="134"/>
      <c r="G52" s="12">
        <f t="shared" si="9"/>
        <v>0</v>
      </c>
      <c r="H52" s="32">
        <f t="shared" si="10"/>
        <v>0</v>
      </c>
      <c r="I52" s="134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71</v>
      </c>
      <c r="C53" s="150"/>
      <c r="D53" s="12">
        <f t="shared" si="7"/>
        <v>0</v>
      </c>
      <c r="E53" s="32" t="e">
        <f t="shared" si="8"/>
        <v>#DIV/0!</v>
      </c>
      <c r="F53" s="134"/>
      <c r="G53" s="12">
        <f t="shared" si="9"/>
        <v>0</v>
      </c>
      <c r="H53" s="32">
        <f t="shared" si="10"/>
        <v>0</v>
      </c>
      <c r="I53" s="134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75</v>
      </c>
      <c r="C54" s="150"/>
      <c r="D54" s="12">
        <f t="shared" si="7"/>
        <v>0</v>
      </c>
      <c r="E54" s="32" t="e">
        <f t="shared" si="8"/>
        <v>#DIV/0!</v>
      </c>
      <c r="F54" s="134"/>
      <c r="G54" s="12">
        <f t="shared" si="9"/>
        <v>0</v>
      </c>
      <c r="H54" s="32">
        <f t="shared" si="10"/>
        <v>0</v>
      </c>
      <c r="I54" s="134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72</v>
      </c>
      <c r="C55" s="150"/>
      <c r="D55" s="12">
        <f t="shared" si="7"/>
        <v>0</v>
      </c>
      <c r="E55" s="32" t="e">
        <f t="shared" si="8"/>
        <v>#DIV/0!</v>
      </c>
      <c r="F55" s="134"/>
      <c r="G55" s="12">
        <f t="shared" si="9"/>
        <v>0</v>
      </c>
      <c r="H55" s="32">
        <f t="shared" si="10"/>
        <v>0</v>
      </c>
      <c r="I55" s="134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76</v>
      </c>
      <c r="C56" s="150"/>
      <c r="D56" s="12">
        <f t="shared" si="7"/>
        <v>0</v>
      </c>
      <c r="E56" s="32" t="e">
        <f t="shared" si="8"/>
        <v>#DIV/0!</v>
      </c>
      <c r="F56" s="134"/>
      <c r="G56" s="12">
        <f t="shared" si="9"/>
        <v>0</v>
      </c>
      <c r="H56" s="32">
        <f t="shared" si="10"/>
        <v>0</v>
      </c>
      <c r="I56" s="134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5"/>
      <c r="D57" s="12">
        <f t="shared" si="7"/>
        <v>0</v>
      </c>
      <c r="E57" s="32" t="e">
        <f t="shared" si="8"/>
        <v>#DIV/0!</v>
      </c>
      <c r="F57" s="141"/>
      <c r="G57" s="12">
        <f t="shared" si="9"/>
        <v>0</v>
      </c>
      <c r="H57" s="32">
        <f t="shared" si="10"/>
        <v>0</v>
      </c>
      <c r="I57" s="134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51">
        <f>C48+C47+C46+C43+C38+C34+C33+C32+C27+C22+C18+C17+C16+C14+C13+C11+C10+C8+C5</f>
        <v>0</v>
      </c>
      <c r="D58" s="221">
        <f t="shared" si="7"/>
        <v>0</v>
      </c>
      <c r="E58" s="33"/>
      <c r="F58" s="148">
        <f>F48+F47+F46+F43+F38+F34+F33+F32+F27+F22+F18+F17+F16+F14+F13+F11+F10+F8+F5</f>
        <v>2606</v>
      </c>
      <c r="G58" s="222">
        <f t="shared" si="9"/>
        <v>12.15541769672093</v>
      </c>
      <c r="H58" s="33"/>
      <c r="I58" s="148">
        <f>I48+I47+I46+I43+I38+I34+I33+I32+I27+I22+I18+I17+I16+I14+I13+I11+I10+I8+I5</f>
        <v>2606</v>
      </c>
      <c r="J58" s="222">
        <f t="shared" si="12"/>
        <v>10.377260817278975</v>
      </c>
      <c r="K58" s="11"/>
    </row>
    <row r="59" spans="1:11" s="6" customFormat="1" ht="22.5" customHeight="1">
      <c r="A59" s="15"/>
      <c r="B59" s="223"/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3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25" t="s">
        <v>94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36736</v>
      </c>
      <c r="E2" s="23"/>
      <c r="F2" s="23"/>
      <c r="G2" s="46">
        <v>214390</v>
      </c>
      <c r="H2" s="2"/>
      <c r="I2" s="2"/>
      <c r="J2" s="46">
        <f>SUM(D2:G2)</f>
        <v>251126</v>
      </c>
      <c r="K2" s="2"/>
    </row>
    <row r="3" spans="1:11" ht="12.75">
      <c r="A3" s="227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33.75" customHeight="1" thickBot="1">
      <c r="A4" s="238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90" t="s">
        <v>9</v>
      </c>
      <c r="B5" s="101" t="s">
        <v>26</v>
      </c>
      <c r="C5" s="148"/>
      <c r="D5" s="94">
        <f aca="true" t="shared" si="0" ref="D5:D36">C5*1000/$D$2</f>
        <v>0</v>
      </c>
      <c r="E5" s="95">
        <f aca="true" t="shared" si="1" ref="E5:E36">C5*100/C$58</f>
        <v>0</v>
      </c>
      <c r="F5" s="137"/>
      <c r="G5" s="94">
        <f aca="true" t="shared" si="2" ref="G5:G36">F5*1000/$G$2</f>
        <v>0</v>
      </c>
      <c r="H5" s="95">
        <f aca="true" t="shared" si="3" ref="H5:H36">F5*100/F$58</f>
        <v>0</v>
      </c>
      <c r="I5" s="148">
        <f aca="true" t="shared" si="4" ref="I5:I36">SUM(C5,F5)</f>
        <v>0</v>
      </c>
      <c r="J5" s="94">
        <f aca="true" t="shared" si="5" ref="J5:J36">I5*1000/$J$2</f>
        <v>0</v>
      </c>
      <c r="K5" s="97">
        <f aca="true" t="shared" si="6" ref="K5:K36">I5*100/I$58</f>
        <v>0</v>
      </c>
    </row>
    <row r="6" spans="1:11" s="1" customFormat="1" ht="12.75" customHeight="1">
      <c r="A6" s="4"/>
      <c r="B6" s="40" t="s">
        <v>36</v>
      </c>
      <c r="C6" s="149"/>
      <c r="D6" s="18">
        <f t="shared" si="0"/>
        <v>0</v>
      </c>
      <c r="E6" s="31">
        <f t="shared" si="1"/>
        <v>0</v>
      </c>
      <c r="F6" s="140"/>
      <c r="G6" s="18">
        <f t="shared" si="2"/>
        <v>0</v>
      </c>
      <c r="H6" s="31">
        <f t="shared" si="3"/>
        <v>0</v>
      </c>
      <c r="I6" s="140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50"/>
      <c r="D7" s="12">
        <f t="shared" si="0"/>
        <v>0</v>
      </c>
      <c r="E7" s="32">
        <f t="shared" si="1"/>
        <v>0</v>
      </c>
      <c r="F7" s="135"/>
      <c r="G7" s="14">
        <f t="shared" si="2"/>
        <v>0</v>
      </c>
      <c r="H7" s="35">
        <f t="shared" si="3"/>
        <v>0</v>
      </c>
      <c r="I7" s="142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90" t="s">
        <v>10</v>
      </c>
      <c r="B8" s="101" t="s">
        <v>38</v>
      </c>
      <c r="C8" s="151"/>
      <c r="D8" s="94">
        <f t="shared" si="0"/>
        <v>0</v>
      </c>
      <c r="E8" s="95">
        <f t="shared" si="1"/>
        <v>0</v>
      </c>
      <c r="F8" s="137"/>
      <c r="G8" s="94">
        <f t="shared" si="2"/>
        <v>0</v>
      </c>
      <c r="H8" s="95">
        <f t="shared" si="3"/>
        <v>0</v>
      </c>
      <c r="I8" s="148">
        <f t="shared" si="4"/>
        <v>0</v>
      </c>
      <c r="J8" s="94">
        <f t="shared" si="5"/>
        <v>0</v>
      </c>
      <c r="K8" s="97">
        <f t="shared" si="6"/>
        <v>0</v>
      </c>
    </row>
    <row r="9" spans="1:11" s="1" customFormat="1" ht="15" customHeight="1" thickBot="1">
      <c r="A9" s="16"/>
      <c r="B9" s="40" t="s">
        <v>39</v>
      </c>
      <c r="C9" s="149"/>
      <c r="D9" s="18">
        <f t="shared" si="0"/>
        <v>0</v>
      </c>
      <c r="E9" s="31">
        <f t="shared" si="1"/>
        <v>0</v>
      </c>
      <c r="F9" s="135"/>
      <c r="G9" s="18">
        <f t="shared" si="2"/>
        <v>0</v>
      </c>
      <c r="H9" s="31">
        <f t="shared" si="3"/>
        <v>0</v>
      </c>
      <c r="I9" s="140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1" t="s">
        <v>11</v>
      </c>
      <c r="B10" s="92" t="s">
        <v>40</v>
      </c>
      <c r="C10" s="151"/>
      <c r="D10" s="94">
        <f t="shared" si="0"/>
        <v>0</v>
      </c>
      <c r="E10" s="95">
        <f t="shared" si="1"/>
        <v>0</v>
      </c>
      <c r="F10" s="137"/>
      <c r="G10" s="94">
        <f t="shared" si="2"/>
        <v>0</v>
      </c>
      <c r="H10" s="95">
        <f t="shared" si="3"/>
        <v>0</v>
      </c>
      <c r="I10" s="148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51"/>
      <c r="D11" s="94">
        <f t="shared" si="0"/>
        <v>0</v>
      </c>
      <c r="E11" s="95">
        <f t="shared" si="1"/>
        <v>0</v>
      </c>
      <c r="F11" s="137"/>
      <c r="G11" s="94">
        <f t="shared" si="2"/>
        <v>0</v>
      </c>
      <c r="H11" s="95">
        <f t="shared" si="3"/>
        <v>0</v>
      </c>
      <c r="I11" s="148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80</v>
      </c>
      <c r="C12" s="152"/>
      <c r="D12" s="29">
        <f t="shared" si="0"/>
        <v>0</v>
      </c>
      <c r="E12" s="34">
        <f t="shared" si="1"/>
        <v>0</v>
      </c>
      <c r="F12" s="135"/>
      <c r="G12" s="29">
        <f t="shared" si="2"/>
        <v>0</v>
      </c>
      <c r="H12" s="34">
        <f t="shared" si="3"/>
        <v>0</v>
      </c>
      <c r="I12" s="135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00" t="s">
        <v>13</v>
      </c>
      <c r="B13" s="101" t="s">
        <v>42</v>
      </c>
      <c r="C13" s="165">
        <v>2</v>
      </c>
      <c r="D13" s="103">
        <f t="shared" si="0"/>
        <v>0.05444250871080139</v>
      </c>
      <c r="E13" s="104">
        <f t="shared" si="1"/>
        <v>100</v>
      </c>
      <c r="F13" s="137">
        <v>764</v>
      </c>
      <c r="G13" s="103">
        <f t="shared" si="2"/>
        <v>3.5635990484630815</v>
      </c>
      <c r="H13" s="104">
        <f t="shared" si="3"/>
        <v>99.86928104575163</v>
      </c>
      <c r="I13" s="166">
        <f t="shared" si="4"/>
        <v>766</v>
      </c>
      <c r="J13" s="103">
        <f t="shared" si="5"/>
        <v>3.050261621656061</v>
      </c>
      <c r="K13" s="106">
        <f t="shared" si="6"/>
        <v>99.86962190352021</v>
      </c>
    </row>
    <row r="14" spans="1:11" s="6" customFormat="1" ht="15.75" customHeight="1" thickBot="1">
      <c r="A14" s="98" t="s">
        <v>14</v>
      </c>
      <c r="B14" s="144" t="s">
        <v>43</v>
      </c>
      <c r="C14" s="151"/>
      <c r="D14" s="94">
        <f t="shared" si="0"/>
        <v>0</v>
      </c>
      <c r="E14" s="95">
        <f t="shared" si="1"/>
        <v>0</v>
      </c>
      <c r="F14" s="137"/>
      <c r="G14" s="94">
        <f t="shared" si="2"/>
        <v>0</v>
      </c>
      <c r="H14" s="95">
        <f t="shared" si="3"/>
        <v>0</v>
      </c>
      <c r="I14" s="148">
        <f t="shared" si="4"/>
        <v>0</v>
      </c>
      <c r="J14" s="94">
        <f t="shared" si="5"/>
        <v>0</v>
      </c>
      <c r="K14" s="115">
        <f t="shared" si="6"/>
        <v>0</v>
      </c>
    </row>
    <row r="15" spans="1:11" s="1" customFormat="1" ht="15.75" customHeight="1" thickBot="1">
      <c r="A15" s="4"/>
      <c r="B15" s="39" t="s">
        <v>44</v>
      </c>
      <c r="C15" s="153"/>
      <c r="D15" s="14">
        <f t="shared" si="0"/>
        <v>0</v>
      </c>
      <c r="E15" s="35">
        <f t="shared" si="1"/>
        <v>0</v>
      </c>
      <c r="F15" s="135"/>
      <c r="G15" s="14">
        <f t="shared" si="2"/>
        <v>0</v>
      </c>
      <c r="H15" s="35">
        <f t="shared" si="3"/>
        <v>0</v>
      </c>
      <c r="I15" s="142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7" t="s">
        <v>15</v>
      </c>
      <c r="B16" s="101" t="s">
        <v>27</v>
      </c>
      <c r="C16" s="154"/>
      <c r="D16" s="109">
        <f t="shared" si="0"/>
        <v>0</v>
      </c>
      <c r="E16" s="110">
        <f t="shared" si="1"/>
        <v>0</v>
      </c>
      <c r="F16" s="137"/>
      <c r="G16" s="109">
        <f t="shared" si="2"/>
        <v>0</v>
      </c>
      <c r="H16" s="110">
        <f t="shared" si="3"/>
        <v>0</v>
      </c>
      <c r="I16" s="137">
        <f t="shared" si="4"/>
        <v>0</v>
      </c>
      <c r="J16" s="109">
        <f t="shared" si="5"/>
        <v>0</v>
      </c>
      <c r="K16" s="111">
        <f t="shared" si="6"/>
        <v>0</v>
      </c>
    </row>
    <row r="17" spans="1:11" s="6" customFormat="1" ht="18" customHeight="1" thickBot="1">
      <c r="A17" s="112" t="s">
        <v>16</v>
      </c>
      <c r="B17" s="92" t="s">
        <v>45</v>
      </c>
      <c r="C17" s="151"/>
      <c r="D17" s="94">
        <f t="shared" si="0"/>
        <v>0</v>
      </c>
      <c r="E17" s="95">
        <f t="shared" si="1"/>
        <v>0</v>
      </c>
      <c r="F17" s="139"/>
      <c r="G17" s="94">
        <f t="shared" si="2"/>
        <v>0</v>
      </c>
      <c r="H17" s="95">
        <f t="shared" si="3"/>
        <v>0</v>
      </c>
      <c r="I17" s="148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92" t="s">
        <v>46</v>
      </c>
      <c r="C18" s="151"/>
      <c r="D18" s="94">
        <f t="shared" si="0"/>
        <v>0</v>
      </c>
      <c r="E18" s="95">
        <f t="shared" si="1"/>
        <v>0</v>
      </c>
      <c r="F18" s="137"/>
      <c r="G18" s="94">
        <f t="shared" si="2"/>
        <v>0</v>
      </c>
      <c r="H18" s="95">
        <f t="shared" si="3"/>
        <v>0</v>
      </c>
      <c r="I18" s="148">
        <f t="shared" si="4"/>
        <v>0</v>
      </c>
      <c r="J18" s="94">
        <f t="shared" si="5"/>
        <v>0</v>
      </c>
      <c r="K18" s="97">
        <f t="shared" si="6"/>
        <v>0</v>
      </c>
    </row>
    <row r="19" spans="1:11" s="1" customFormat="1" ht="14.25" customHeight="1">
      <c r="A19" s="4"/>
      <c r="B19" s="40" t="s">
        <v>47</v>
      </c>
      <c r="C19" s="149"/>
      <c r="D19" s="18">
        <f t="shared" si="0"/>
        <v>0</v>
      </c>
      <c r="E19" s="31">
        <f t="shared" si="1"/>
        <v>0</v>
      </c>
      <c r="F19" s="140"/>
      <c r="G19" s="18">
        <f t="shared" si="2"/>
        <v>0</v>
      </c>
      <c r="H19" s="31">
        <f t="shared" si="3"/>
        <v>0</v>
      </c>
      <c r="I19" s="140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4"/>
      <c r="D20" s="12">
        <f t="shared" si="0"/>
        <v>0</v>
      </c>
      <c r="E20" s="32">
        <f t="shared" si="1"/>
        <v>0</v>
      </c>
      <c r="F20" s="134"/>
      <c r="G20" s="12">
        <f t="shared" si="2"/>
        <v>0</v>
      </c>
      <c r="H20" s="32">
        <f t="shared" si="3"/>
        <v>0</v>
      </c>
      <c r="I20" s="134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4"/>
      <c r="D21" s="12">
        <f t="shared" si="0"/>
        <v>0</v>
      </c>
      <c r="E21" s="32">
        <f t="shared" si="1"/>
        <v>0</v>
      </c>
      <c r="F21" s="135"/>
      <c r="G21" s="12">
        <f t="shared" si="2"/>
        <v>0</v>
      </c>
      <c r="H21" s="32">
        <f t="shared" si="3"/>
        <v>0</v>
      </c>
      <c r="I21" s="134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51"/>
      <c r="D22" s="94">
        <f t="shared" si="0"/>
        <v>0</v>
      </c>
      <c r="E22" s="95">
        <f t="shared" si="1"/>
        <v>0</v>
      </c>
      <c r="F22" s="137"/>
      <c r="G22" s="94">
        <f t="shared" si="2"/>
        <v>0</v>
      </c>
      <c r="H22" s="95">
        <f t="shared" si="3"/>
        <v>0</v>
      </c>
      <c r="I22" s="148">
        <f t="shared" si="4"/>
        <v>0</v>
      </c>
      <c r="J22" s="94">
        <f t="shared" si="5"/>
        <v>0</v>
      </c>
      <c r="K22" s="97">
        <f t="shared" si="6"/>
        <v>0</v>
      </c>
    </row>
    <row r="23" spans="1:11" s="1" customFormat="1" ht="15.75" customHeight="1">
      <c r="A23" s="4"/>
      <c r="B23" s="40" t="s">
        <v>51</v>
      </c>
      <c r="C23" s="149"/>
      <c r="D23" s="18">
        <f t="shared" si="0"/>
        <v>0</v>
      </c>
      <c r="E23" s="31">
        <f t="shared" si="1"/>
        <v>0</v>
      </c>
      <c r="F23" s="140"/>
      <c r="G23" s="18">
        <f t="shared" si="2"/>
        <v>0</v>
      </c>
      <c r="H23" s="31">
        <f t="shared" si="3"/>
        <v>0</v>
      </c>
      <c r="I23" s="140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50"/>
      <c r="D24" s="12">
        <f t="shared" si="0"/>
        <v>0</v>
      </c>
      <c r="E24" s="32">
        <f t="shared" si="1"/>
        <v>0</v>
      </c>
      <c r="F24" s="134"/>
      <c r="G24" s="12">
        <f t="shared" si="2"/>
        <v>0</v>
      </c>
      <c r="H24" s="32">
        <f t="shared" si="3"/>
        <v>0</v>
      </c>
      <c r="I24" s="134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53</v>
      </c>
      <c r="C25" s="150"/>
      <c r="D25" s="12">
        <f t="shared" si="0"/>
        <v>0</v>
      </c>
      <c r="E25" s="32">
        <f t="shared" si="1"/>
        <v>0</v>
      </c>
      <c r="F25" s="134"/>
      <c r="G25" s="12">
        <f t="shared" si="2"/>
        <v>0</v>
      </c>
      <c r="H25" s="32">
        <f t="shared" si="3"/>
        <v>0</v>
      </c>
      <c r="I25" s="134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54</v>
      </c>
      <c r="C26" s="150"/>
      <c r="D26" s="12">
        <f t="shared" si="0"/>
        <v>0</v>
      </c>
      <c r="E26" s="32">
        <f t="shared" si="1"/>
        <v>0</v>
      </c>
      <c r="F26" s="135"/>
      <c r="G26" s="12">
        <f t="shared" si="2"/>
        <v>0</v>
      </c>
      <c r="H26" s="32">
        <f t="shared" si="3"/>
        <v>0</v>
      </c>
      <c r="I26" s="134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55</v>
      </c>
      <c r="C27" s="151"/>
      <c r="D27" s="94">
        <f t="shared" si="0"/>
        <v>0</v>
      </c>
      <c r="E27" s="95">
        <f t="shared" si="1"/>
        <v>0</v>
      </c>
      <c r="F27" s="137"/>
      <c r="G27" s="94">
        <f t="shared" si="2"/>
        <v>0</v>
      </c>
      <c r="H27" s="95">
        <f t="shared" si="3"/>
        <v>0</v>
      </c>
      <c r="I27" s="148">
        <f t="shared" si="4"/>
        <v>0</v>
      </c>
      <c r="J27" s="94">
        <f t="shared" si="5"/>
        <v>0</v>
      </c>
      <c r="K27" s="97">
        <f t="shared" si="6"/>
        <v>0</v>
      </c>
    </row>
    <row r="28" spans="1:11" s="1" customFormat="1" ht="15" customHeight="1">
      <c r="A28" s="4"/>
      <c r="B28" s="40" t="s">
        <v>56</v>
      </c>
      <c r="C28" s="149"/>
      <c r="D28" s="18">
        <f t="shared" si="0"/>
        <v>0</v>
      </c>
      <c r="E28" s="31">
        <f t="shared" si="1"/>
        <v>0</v>
      </c>
      <c r="F28" s="140"/>
      <c r="G28" s="18">
        <f t="shared" si="2"/>
        <v>0</v>
      </c>
      <c r="H28" s="31">
        <f t="shared" si="3"/>
        <v>0</v>
      </c>
      <c r="I28" s="140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57</v>
      </c>
      <c r="C29" s="150"/>
      <c r="D29" s="12">
        <f t="shared" si="0"/>
        <v>0</v>
      </c>
      <c r="E29" s="32">
        <f t="shared" si="1"/>
        <v>0</v>
      </c>
      <c r="F29" s="134"/>
      <c r="G29" s="12">
        <f t="shared" si="2"/>
        <v>0</v>
      </c>
      <c r="H29" s="32">
        <f t="shared" si="3"/>
        <v>0</v>
      </c>
      <c r="I29" s="134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58</v>
      </c>
      <c r="C30" s="150"/>
      <c r="D30" s="12">
        <f t="shared" si="0"/>
        <v>0</v>
      </c>
      <c r="E30" s="32">
        <f t="shared" si="1"/>
        <v>0</v>
      </c>
      <c r="F30" s="141"/>
      <c r="G30" s="12">
        <f t="shared" si="2"/>
        <v>0</v>
      </c>
      <c r="H30" s="32">
        <f t="shared" si="3"/>
        <v>0</v>
      </c>
      <c r="I30" s="134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59</v>
      </c>
      <c r="C31" s="150"/>
      <c r="D31" s="12">
        <f t="shared" si="0"/>
        <v>0</v>
      </c>
      <c r="E31" s="32">
        <f t="shared" si="1"/>
        <v>0</v>
      </c>
      <c r="F31" s="138"/>
      <c r="G31" s="12">
        <f t="shared" si="2"/>
        <v>0</v>
      </c>
      <c r="H31" s="32">
        <f t="shared" si="3"/>
        <v>0</v>
      </c>
      <c r="I31" s="134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00" t="s">
        <v>77</v>
      </c>
      <c r="B32" s="92" t="s">
        <v>63</v>
      </c>
      <c r="C32" s="151"/>
      <c r="D32" s="94">
        <f t="shared" si="0"/>
        <v>0</v>
      </c>
      <c r="E32" s="95">
        <f t="shared" si="1"/>
        <v>0</v>
      </c>
      <c r="F32" s="137"/>
      <c r="G32" s="94">
        <f t="shared" si="2"/>
        <v>0</v>
      </c>
      <c r="H32" s="95">
        <f t="shared" si="3"/>
        <v>0</v>
      </c>
      <c r="I32" s="148">
        <f t="shared" si="4"/>
        <v>0</v>
      </c>
      <c r="J32" s="94">
        <f t="shared" si="5"/>
        <v>0</v>
      </c>
      <c r="K32" s="97">
        <f t="shared" si="6"/>
        <v>0</v>
      </c>
    </row>
    <row r="33" spans="1:11" s="1" customFormat="1" ht="26.25" thickBot="1">
      <c r="A33" s="100" t="s">
        <v>78</v>
      </c>
      <c r="B33" s="92" t="s">
        <v>64</v>
      </c>
      <c r="C33" s="151"/>
      <c r="D33" s="94">
        <f t="shared" si="0"/>
        <v>0</v>
      </c>
      <c r="E33" s="95">
        <f t="shared" si="1"/>
        <v>0</v>
      </c>
      <c r="F33" s="137"/>
      <c r="G33" s="94">
        <f t="shared" si="2"/>
        <v>0</v>
      </c>
      <c r="H33" s="95">
        <f t="shared" si="3"/>
        <v>0</v>
      </c>
      <c r="I33" s="148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60</v>
      </c>
      <c r="C34" s="151"/>
      <c r="D34" s="94">
        <f t="shared" si="0"/>
        <v>0</v>
      </c>
      <c r="E34" s="95">
        <f t="shared" si="1"/>
        <v>0</v>
      </c>
      <c r="F34" s="137"/>
      <c r="G34" s="94">
        <f t="shared" si="2"/>
        <v>0</v>
      </c>
      <c r="H34" s="95">
        <f t="shared" si="3"/>
        <v>0</v>
      </c>
      <c r="I34" s="148">
        <f t="shared" si="4"/>
        <v>0</v>
      </c>
      <c r="J34" s="94">
        <f t="shared" si="5"/>
        <v>0</v>
      </c>
      <c r="K34" s="97">
        <f t="shared" si="6"/>
        <v>0</v>
      </c>
    </row>
    <row r="35" spans="1:11" s="1" customFormat="1" ht="12.75">
      <c r="A35" s="4"/>
      <c r="B35" s="40" t="s">
        <v>61</v>
      </c>
      <c r="C35" s="149"/>
      <c r="D35" s="25">
        <f t="shared" si="0"/>
        <v>0</v>
      </c>
      <c r="E35" s="36">
        <f t="shared" si="1"/>
        <v>0</v>
      </c>
      <c r="F35" s="140"/>
      <c r="G35" s="25">
        <f t="shared" si="2"/>
        <v>0</v>
      </c>
      <c r="H35" s="36">
        <f t="shared" si="3"/>
        <v>0</v>
      </c>
      <c r="I35" s="140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50"/>
      <c r="D36" s="27">
        <f t="shared" si="0"/>
        <v>0</v>
      </c>
      <c r="E36" s="37">
        <f t="shared" si="1"/>
        <v>0</v>
      </c>
      <c r="F36" s="134"/>
      <c r="G36" s="27">
        <f t="shared" si="2"/>
        <v>0</v>
      </c>
      <c r="H36" s="37">
        <f t="shared" si="3"/>
        <v>0</v>
      </c>
      <c r="I36" s="134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81</v>
      </c>
      <c r="C37" s="150"/>
      <c r="D37" s="27">
        <f aca="true" t="shared" si="7" ref="D37:D58">C37*1000/$D$2</f>
        <v>0</v>
      </c>
      <c r="E37" s="37">
        <f aca="true" t="shared" si="8" ref="E37:E57">C37*100/C$58</f>
        <v>0</v>
      </c>
      <c r="F37" s="142"/>
      <c r="G37" s="27">
        <f aca="true" t="shared" si="9" ref="G37:G58">F37*1000/$G$2</f>
        <v>0</v>
      </c>
      <c r="H37" s="37">
        <f aca="true" t="shared" si="10" ref="H37:H57">F37*100/F$58</f>
        <v>0</v>
      </c>
      <c r="I37" s="134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51"/>
      <c r="D38" s="94">
        <f t="shared" si="7"/>
        <v>0</v>
      </c>
      <c r="E38" s="95">
        <f t="shared" si="8"/>
        <v>0</v>
      </c>
      <c r="F38" s="137"/>
      <c r="G38" s="94">
        <f t="shared" si="9"/>
        <v>0</v>
      </c>
      <c r="H38" s="95">
        <f t="shared" si="10"/>
        <v>0</v>
      </c>
      <c r="I38" s="148">
        <f t="shared" si="11"/>
        <v>0</v>
      </c>
      <c r="J38" s="94">
        <f t="shared" si="12"/>
        <v>0</v>
      </c>
      <c r="K38" s="115">
        <f t="shared" si="13"/>
        <v>0</v>
      </c>
    </row>
    <row r="39" spans="1:11" s="1" customFormat="1" ht="12.75">
      <c r="A39" s="4"/>
      <c r="B39" s="40" t="s">
        <v>62</v>
      </c>
      <c r="C39" s="149"/>
      <c r="D39" s="18">
        <f t="shared" si="7"/>
        <v>0</v>
      </c>
      <c r="E39" s="31">
        <f t="shared" si="8"/>
        <v>0</v>
      </c>
      <c r="F39" s="140"/>
      <c r="G39" s="18">
        <f t="shared" si="9"/>
        <v>0</v>
      </c>
      <c r="H39" s="31">
        <f t="shared" si="10"/>
        <v>0</v>
      </c>
      <c r="I39" s="140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50"/>
      <c r="D40" s="12">
        <f t="shared" si="7"/>
        <v>0</v>
      </c>
      <c r="E40" s="32">
        <f t="shared" si="8"/>
        <v>0</v>
      </c>
      <c r="F40" s="134"/>
      <c r="G40" s="12">
        <f t="shared" si="9"/>
        <v>0</v>
      </c>
      <c r="H40" s="32">
        <f t="shared" si="10"/>
        <v>0</v>
      </c>
      <c r="I40" s="134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50"/>
      <c r="D41" s="12">
        <f t="shared" si="7"/>
        <v>0</v>
      </c>
      <c r="E41" s="32">
        <f t="shared" si="8"/>
        <v>0</v>
      </c>
      <c r="F41" s="134"/>
      <c r="G41" s="12">
        <f t="shared" si="9"/>
        <v>0</v>
      </c>
      <c r="H41" s="32">
        <f t="shared" si="10"/>
        <v>0</v>
      </c>
      <c r="I41" s="134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50"/>
      <c r="D42" s="12">
        <f t="shared" si="7"/>
        <v>0</v>
      </c>
      <c r="E42" s="32">
        <f t="shared" si="8"/>
        <v>0</v>
      </c>
      <c r="F42" s="135"/>
      <c r="G42" s="12">
        <f t="shared" si="9"/>
        <v>0</v>
      </c>
      <c r="H42" s="32">
        <f t="shared" si="10"/>
        <v>0</v>
      </c>
      <c r="I42" s="134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66</v>
      </c>
      <c r="C43" s="151"/>
      <c r="D43" s="94">
        <f t="shared" si="7"/>
        <v>0</v>
      </c>
      <c r="E43" s="95">
        <f t="shared" si="8"/>
        <v>0</v>
      </c>
      <c r="F43" s="137"/>
      <c r="G43" s="94">
        <f t="shared" si="9"/>
        <v>0</v>
      </c>
      <c r="H43" s="95">
        <f t="shared" si="10"/>
        <v>0</v>
      </c>
      <c r="I43" s="148">
        <f t="shared" si="11"/>
        <v>0</v>
      </c>
      <c r="J43" s="94">
        <f t="shared" si="12"/>
        <v>0</v>
      </c>
      <c r="K43" s="115">
        <f t="shared" si="13"/>
        <v>0</v>
      </c>
    </row>
    <row r="44" spans="1:11" s="1" customFormat="1" ht="33.75" customHeight="1">
      <c r="A44" s="9"/>
      <c r="B44" s="44" t="s">
        <v>85</v>
      </c>
      <c r="C44" s="149"/>
      <c r="D44" s="18">
        <f t="shared" si="7"/>
        <v>0</v>
      </c>
      <c r="E44" s="31">
        <f t="shared" si="8"/>
        <v>0</v>
      </c>
      <c r="F44" s="145"/>
      <c r="G44" s="18">
        <f t="shared" si="9"/>
        <v>0</v>
      </c>
      <c r="H44" s="31">
        <f t="shared" si="10"/>
        <v>0</v>
      </c>
      <c r="I44" s="140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3" t="s">
        <v>82</v>
      </c>
      <c r="C45" s="150"/>
      <c r="D45" s="12">
        <f t="shared" si="7"/>
        <v>0</v>
      </c>
      <c r="E45" s="32">
        <f t="shared" si="8"/>
        <v>0</v>
      </c>
      <c r="F45" s="143"/>
      <c r="G45" s="12">
        <f t="shared" si="9"/>
        <v>0</v>
      </c>
      <c r="H45" s="32">
        <f t="shared" si="10"/>
        <v>0</v>
      </c>
      <c r="I45" s="134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00" t="s">
        <v>79</v>
      </c>
      <c r="B46" s="92" t="s">
        <v>65</v>
      </c>
      <c r="C46" s="151"/>
      <c r="D46" s="94">
        <f t="shared" si="7"/>
        <v>0</v>
      </c>
      <c r="E46" s="95">
        <f t="shared" si="8"/>
        <v>0</v>
      </c>
      <c r="F46" s="137">
        <v>1</v>
      </c>
      <c r="G46" s="94">
        <f t="shared" si="9"/>
        <v>0.0046643966602919916</v>
      </c>
      <c r="H46" s="95">
        <f t="shared" si="10"/>
        <v>0.13071895424836602</v>
      </c>
      <c r="I46" s="148">
        <f t="shared" si="11"/>
        <v>1</v>
      </c>
      <c r="J46" s="94">
        <f t="shared" si="12"/>
        <v>0.003982064780229845</v>
      </c>
      <c r="K46" s="97">
        <f t="shared" si="13"/>
        <v>0.1303780964797914</v>
      </c>
    </row>
    <row r="47" spans="1:11" s="6" customFormat="1" ht="21" customHeight="1" thickBot="1">
      <c r="A47" s="100" t="s">
        <v>29</v>
      </c>
      <c r="B47" s="92" t="s">
        <v>67</v>
      </c>
      <c r="C47" s="151"/>
      <c r="D47" s="94">
        <f t="shared" si="7"/>
        <v>0</v>
      </c>
      <c r="E47" s="95">
        <f t="shared" si="8"/>
        <v>0</v>
      </c>
      <c r="F47" s="137"/>
      <c r="G47" s="94">
        <f t="shared" si="9"/>
        <v>0</v>
      </c>
      <c r="H47" s="95">
        <f t="shared" si="10"/>
        <v>0</v>
      </c>
      <c r="I47" s="148">
        <f t="shared" si="11"/>
        <v>0</v>
      </c>
      <c r="J47" s="94">
        <f t="shared" si="12"/>
        <v>0</v>
      </c>
      <c r="K47" s="97">
        <f t="shared" si="13"/>
        <v>0</v>
      </c>
    </row>
    <row r="48" spans="1:11" s="6" customFormat="1" ht="19.5" customHeight="1" thickBot="1">
      <c r="A48" s="98" t="s">
        <v>30</v>
      </c>
      <c r="B48" s="92" t="s">
        <v>68</v>
      </c>
      <c r="C48" s="151"/>
      <c r="D48" s="94">
        <f t="shared" si="7"/>
        <v>0</v>
      </c>
      <c r="E48" s="95">
        <f t="shared" si="8"/>
        <v>0</v>
      </c>
      <c r="F48" s="137"/>
      <c r="G48" s="94">
        <f t="shared" si="9"/>
        <v>0</v>
      </c>
      <c r="H48" s="95">
        <f t="shared" si="10"/>
        <v>0</v>
      </c>
      <c r="I48" s="148">
        <f t="shared" si="11"/>
        <v>0</v>
      </c>
      <c r="J48" s="94">
        <f t="shared" si="12"/>
        <v>0</v>
      </c>
      <c r="K48" s="97">
        <f t="shared" si="13"/>
        <v>0</v>
      </c>
    </row>
    <row r="49" spans="1:11" s="1" customFormat="1" ht="17.25" customHeight="1">
      <c r="A49" s="4"/>
      <c r="B49" s="40" t="s">
        <v>69</v>
      </c>
      <c r="C49" s="149"/>
      <c r="D49" s="18">
        <f t="shared" si="7"/>
        <v>0</v>
      </c>
      <c r="E49" s="31">
        <f t="shared" si="8"/>
        <v>0</v>
      </c>
      <c r="F49" s="140"/>
      <c r="G49" s="18">
        <f t="shared" si="9"/>
        <v>0</v>
      </c>
      <c r="H49" s="31">
        <f t="shared" si="10"/>
        <v>0</v>
      </c>
      <c r="I49" s="140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73</v>
      </c>
      <c r="C50" s="150"/>
      <c r="D50" s="12">
        <f t="shared" si="7"/>
        <v>0</v>
      </c>
      <c r="E50" s="32">
        <f t="shared" si="8"/>
        <v>0</v>
      </c>
      <c r="F50" s="134"/>
      <c r="G50" s="12">
        <f t="shared" si="9"/>
        <v>0</v>
      </c>
      <c r="H50" s="32">
        <f t="shared" si="10"/>
        <v>0</v>
      </c>
      <c r="I50" s="134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70</v>
      </c>
      <c r="C51" s="150"/>
      <c r="D51" s="12">
        <f t="shared" si="7"/>
        <v>0</v>
      </c>
      <c r="E51" s="32">
        <f t="shared" si="8"/>
        <v>0</v>
      </c>
      <c r="F51" s="134"/>
      <c r="G51" s="12">
        <f t="shared" si="9"/>
        <v>0</v>
      </c>
      <c r="H51" s="32">
        <f t="shared" si="10"/>
        <v>0</v>
      </c>
      <c r="I51" s="134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74</v>
      </c>
      <c r="C52" s="150"/>
      <c r="D52" s="12">
        <f t="shared" si="7"/>
        <v>0</v>
      </c>
      <c r="E52" s="32">
        <f t="shared" si="8"/>
        <v>0</v>
      </c>
      <c r="F52" s="134"/>
      <c r="G52" s="12">
        <f t="shared" si="9"/>
        <v>0</v>
      </c>
      <c r="H52" s="32">
        <f t="shared" si="10"/>
        <v>0</v>
      </c>
      <c r="I52" s="134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71</v>
      </c>
      <c r="C53" s="150"/>
      <c r="D53" s="12">
        <f t="shared" si="7"/>
        <v>0</v>
      </c>
      <c r="E53" s="32">
        <f t="shared" si="8"/>
        <v>0</v>
      </c>
      <c r="F53" s="134"/>
      <c r="G53" s="12">
        <f t="shared" si="9"/>
        <v>0</v>
      </c>
      <c r="H53" s="32">
        <f t="shared" si="10"/>
        <v>0</v>
      </c>
      <c r="I53" s="134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75</v>
      </c>
      <c r="C54" s="150"/>
      <c r="D54" s="12">
        <f t="shared" si="7"/>
        <v>0</v>
      </c>
      <c r="E54" s="32">
        <f t="shared" si="8"/>
        <v>0</v>
      </c>
      <c r="F54" s="134"/>
      <c r="G54" s="12">
        <f t="shared" si="9"/>
        <v>0</v>
      </c>
      <c r="H54" s="32">
        <f t="shared" si="10"/>
        <v>0</v>
      </c>
      <c r="I54" s="134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72</v>
      </c>
      <c r="C55" s="150"/>
      <c r="D55" s="12">
        <f t="shared" si="7"/>
        <v>0</v>
      </c>
      <c r="E55" s="32">
        <f t="shared" si="8"/>
        <v>0</v>
      </c>
      <c r="F55" s="134"/>
      <c r="G55" s="12">
        <f t="shared" si="9"/>
        <v>0</v>
      </c>
      <c r="H55" s="32">
        <f t="shared" si="10"/>
        <v>0</v>
      </c>
      <c r="I55" s="134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76</v>
      </c>
      <c r="C56" s="150"/>
      <c r="D56" s="12">
        <f t="shared" si="7"/>
        <v>0</v>
      </c>
      <c r="E56" s="32">
        <f t="shared" si="8"/>
        <v>0</v>
      </c>
      <c r="F56" s="134"/>
      <c r="G56" s="12">
        <f t="shared" si="9"/>
        <v>0</v>
      </c>
      <c r="H56" s="32">
        <f t="shared" si="10"/>
        <v>0</v>
      </c>
      <c r="I56" s="134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5"/>
      <c r="D57" s="12">
        <f t="shared" si="7"/>
        <v>0</v>
      </c>
      <c r="E57" s="32">
        <f t="shared" si="8"/>
        <v>0</v>
      </c>
      <c r="F57" s="141"/>
      <c r="G57" s="12">
        <f t="shared" si="9"/>
        <v>0</v>
      </c>
      <c r="H57" s="32">
        <f t="shared" si="10"/>
        <v>0</v>
      </c>
      <c r="I57" s="134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51">
        <f>C48+C47+C46+C43+C38+C34+C33+C32+C27+C22+C18+C17+C16+C14+C13+C11+C10+C8+C5</f>
        <v>2</v>
      </c>
      <c r="D58" s="221">
        <f t="shared" si="7"/>
        <v>0.05444250871080139</v>
      </c>
      <c r="E58" s="33"/>
      <c r="F58" s="148">
        <f>F48+F47+F46+F43+F38+F34+F33+F32+F27+F22+F18+F17+F16+F14+F13+F11+F10+F8+F5</f>
        <v>765</v>
      </c>
      <c r="G58" s="222">
        <f t="shared" si="9"/>
        <v>3.5682634451233732</v>
      </c>
      <c r="H58" s="33"/>
      <c r="I58" s="148">
        <f>I48+I47+I46+I43+I38+I34+I33+I32+I27+I22+I18+I17+I16+I14+I13+I11+I10+I8+I5</f>
        <v>767</v>
      </c>
      <c r="J58" s="222">
        <f t="shared" si="12"/>
        <v>3.054243686436291</v>
      </c>
      <c r="K58" s="11"/>
    </row>
    <row r="59" spans="1:11" s="6" customFormat="1" ht="22.5" customHeight="1">
      <c r="A59" s="15"/>
      <c r="B59" s="223"/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4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25" t="s">
        <v>95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0.25" customHeight="1" thickBot="1">
      <c r="A2" s="21"/>
      <c r="B2" s="22"/>
      <c r="C2" s="2"/>
      <c r="D2" s="46">
        <v>36736</v>
      </c>
      <c r="E2" s="23"/>
      <c r="F2" s="23"/>
      <c r="G2" s="46">
        <v>214390</v>
      </c>
      <c r="H2" s="2"/>
      <c r="I2" s="2"/>
      <c r="J2" s="46">
        <f>SUM(D2:G2)</f>
        <v>251126</v>
      </c>
      <c r="K2" s="2"/>
    </row>
    <row r="3" spans="1:11" ht="12.75">
      <c r="A3" s="227" t="s">
        <v>24</v>
      </c>
      <c r="B3" s="229" t="s">
        <v>5</v>
      </c>
      <c r="C3" s="132" t="s">
        <v>1</v>
      </c>
      <c r="D3" s="131"/>
      <c r="E3" s="131"/>
      <c r="F3" s="132" t="s">
        <v>2</v>
      </c>
      <c r="G3" s="131"/>
      <c r="H3" s="131"/>
      <c r="I3" s="132" t="s">
        <v>3</v>
      </c>
      <c r="J3" s="131"/>
      <c r="K3" s="133"/>
    </row>
    <row r="4" spans="1:11" ht="33.75" customHeight="1" thickBot="1">
      <c r="A4" s="238"/>
      <c r="B4" s="230"/>
      <c r="C4" s="128" t="s">
        <v>6</v>
      </c>
      <c r="D4" s="126" t="s">
        <v>7</v>
      </c>
      <c r="E4" s="127" t="s">
        <v>8</v>
      </c>
      <c r="F4" s="128" t="s">
        <v>6</v>
      </c>
      <c r="G4" s="126" t="s">
        <v>7</v>
      </c>
      <c r="H4" s="127" t="s">
        <v>8</v>
      </c>
      <c r="I4" s="128" t="s">
        <v>6</v>
      </c>
      <c r="J4" s="126" t="s">
        <v>7</v>
      </c>
      <c r="K4" s="129" t="s">
        <v>8</v>
      </c>
    </row>
    <row r="5" spans="1:11" ht="16.5" customHeight="1" thickBot="1">
      <c r="A5" s="90" t="s">
        <v>9</v>
      </c>
      <c r="B5" s="101" t="s">
        <v>26</v>
      </c>
      <c r="C5" s="148"/>
      <c r="D5" s="94">
        <f aca="true" t="shared" si="0" ref="D5:D36">C5*1000/$D$2</f>
        <v>0</v>
      </c>
      <c r="E5" s="95">
        <f aca="true" t="shared" si="1" ref="E5:E36">C5*100/C$58</f>
        <v>0</v>
      </c>
      <c r="F5" s="137"/>
      <c r="G5" s="94">
        <f aca="true" t="shared" si="2" ref="G5:G36">F5*1000/$G$2</f>
        <v>0</v>
      </c>
      <c r="H5" s="95">
        <f aca="true" t="shared" si="3" ref="H5:H36">F5*100/F$58</f>
        <v>0</v>
      </c>
      <c r="I5" s="148">
        <f aca="true" t="shared" si="4" ref="I5:I36">SUM(C5,F5)</f>
        <v>0</v>
      </c>
      <c r="J5" s="94">
        <f aca="true" t="shared" si="5" ref="J5:J36">I5*1000/$J$2</f>
        <v>0</v>
      </c>
      <c r="K5" s="97">
        <f aca="true" t="shared" si="6" ref="K5:K36">I5*100/I$58</f>
        <v>0</v>
      </c>
    </row>
    <row r="6" spans="1:11" s="1" customFormat="1" ht="12.75" customHeight="1">
      <c r="A6" s="4"/>
      <c r="B6" s="40" t="s">
        <v>36</v>
      </c>
      <c r="C6" s="149"/>
      <c r="D6" s="18">
        <f t="shared" si="0"/>
        <v>0</v>
      </c>
      <c r="E6" s="31">
        <f t="shared" si="1"/>
        <v>0</v>
      </c>
      <c r="F6" s="140"/>
      <c r="G6" s="18">
        <f t="shared" si="2"/>
        <v>0</v>
      </c>
      <c r="H6" s="31">
        <f t="shared" si="3"/>
        <v>0</v>
      </c>
      <c r="I6" s="140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50"/>
      <c r="D7" s="12">
        <f t="shared" si="0"/>
        <v>0</v>
      </c>
      <c r="E7" s="32">
        <f t="shared" si="1"/>
        <v>0</v>
      </c>
      <c r="F7" s="135"/>
      <c r="G7" s="14">
        <f t="shared" si="2"/>
        <v>0</v>
      </c>
      <c r="H7" s="35">
        <f t="shared" si="3"/>
        <v>0</v>
      </c>
      <c r="I7" s="142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90" t="s">
        <v>10</v>
      </c>
      <c r="B8" s="101" t="s">
        <v>38</v>
      </c>
      <c r="C8" s="151"/>
      <c r="D8" s="94">
        <f t="shared" si="0"/>
        <v>0</v>
      </c>
      <c r="E8" s="95">
        <f t="shared" si="1"/>
        <v>0</v>
      </c>
      <c r="F8" s="137"/>
      <c r="G8" s="94">
        <f t="shared" si="2"/>
        <v>0</v>
      </c>
      <c r="H8" s="95">
        <f t="shared" si="3"/>
        <v>0</v>
      </c>
      <c r="I8" s="148">
        <f t="shared" si="4"/>
        <v>0</v>
      </c>
      <c r="J8" s="94">
        <f t="shared" si="5"/>
        <v>0</v>
      </c>
      <c r="K8" s="97">
        <f t="shared" si="6"/>
        <v>0</v>
      </c>
    </row>
    <row r="9" spans="1:11" s="1" customFormat="1" ht="15" customHeight="1" thickBot="1">
      <c r="A9" s="16"/>
      <c r="B9" s="40" t="s">
        <v>39</v>
      </c>
      <c r="C9" s="149"/>
      <c r="D9" s="18">
        <f t="shared" si="0"/>
        <v>0</v>
      </c>
      <c r="E9" s="31">
        <f t="shared" si="1"/>
        <v>0</v>
      </c>
      <c r="F9" s="135"/>
      <c r="G9" s="18">
        <f t="shared" si="2"/>
        <v>0</v>
      </c>
      <c r="H9" s="31">
        <f t="shared" si="3"/>
        <v>0</v>
      </c>
      <c r="I9" s="140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1" t="s">
        <v>11</v>
      </c>
      <c r="B10" s="92" t="s">
        <v>40</v>
      </c>
      <c r="C10" s="151"/>
      <c r="D10" s="94">
        <f t="shared" si="0"/>
        <v>0</v>
      </c>
      <c r="E10" s="95">
        <f t="shared" si="1"/>
        <v>0</v>
      </c>
      <c r="F10" s="137"/>
      <c r="G10" s="94">
        <f t="shared" si="2"/>
        <v>0</v>
      </c>
      <c r="H10" s="95">
        <f t="shared" si="3"/>
        <v>0</v>
      </c>
      <c r="I10" s="148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51"/>
      <c r="D11" s="94">
        <f t="shared" si="0"/>
        <v>0</v>
      </c>
      <c r="E11" s="95">
        <f t="shared" si="1"/>
        <v>0</v>
      </c>
      <c r="F11" s="137"/>
      <c r="G11" s="94">
        <f t="shared" si="2"/>
        <v>0</v>
      </c>
      <c r="H11" s="95">
        <f t="shared" si="3"/>
        <v>0</v>
      </c>
      <c r="I11" s="148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80</v>
      </c>
      <c r="C12" s="152"/>
      <c r="D12" s="29">
        <f t="shared" si="0"/>
        <v>0</v>
      </c>
      <c r="E12" s="34">
        <f t="shared" si="1"/>
        <v>0</v>
      </c>
      <c r="F12" s="135"/>
      <c r="G12" s="29">
        <f t="shared" si="2"/>
        <v>0</v>
      </c>
      <c r="H12" s="34">
        <f t="shared" si="3"/>
        <v>0</v>
      </c>
      <c r="I12" s="135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00" t="s">
        <v>13</v>
      </c>
      <c r="B13" s="101" t="s">
        <v>42</v>
      </c>
      <c r="C13" s="165">
        <v>1</v>
      </c>
      <c r="D13" s="103">
        <f t="shared" si="0"/>
        <v>0.027221254355400695</v>
      </c>
      <c r="E13" s="104">
        <f t="shared" si="1"/>
        <v>100</v>
      </c>
      <c r="F13" s="137">
        <v>2073</v>
      </c>
      <c r="G13" s="103">
        <f t="shared" si="2"/>
        <v>9.669294276785298</v>
      </c>
      <c r="H13" s="104">
        <f t="shared" si="3"/>
        <v>100</v>
      </c>
      <c r="I13" s="166">
        <f t="shared" si="4"/>
        <v>2074</v>
      </c>
      <c r="J13" s="103">
        <f t="shared" si="5"/>
        <v>8.258802354196698</v>
      </c>
      <c r="K13" s="106">
        <f t="shared" si="6"/>
        <v>100</v>
      </c>
    </row>
    <row r="14" spans="1:11" s="6" customFormat="1" ht="15.75" customHeight="1" thickBot="1">
      <c r="A14" s="98" t="s">
        <v>14</v>
      </c>
      <c r="B14" s="144" t="s">
        <v>43</v>
      </c>
      <c r="C14" s="151"/>
      <c r="D14" s="94">
        <f t="shared" si="0"/>
        <v>0</v>
      </c>
      <c r="E14" s="95">
        <f t="shared" si="1"/>
        <v>0</v>
      </c>
      <c r="F14" s="137"/>
      <c r="G14" s="94">
        <f t="shared" si="2"/>
        <v>0</v>
      </c>
      <c r="H14" s="95">
        <f t="shared" si="3"/>
        <v>0</v>
      </c>
      <c r="I14" s="148">
        <f t="shared" si="4"/>
        <v>0</v>
      </c>
      <c r="J14" s="94">
        <f t="shared" si="5"/>
        <v>0</v>
      </c>
      <c r="K14" s="115">
        <f t="shared" si="6"/>
        <v>0</v>
      </c>
    </row>
    <row r="15" spans="1:11" s="1" customFormat="1" ht="15.75" customHeight="1" thickBot="1">
      <c r="A15" s="4"/>
      <c r="B15" s="39" t="s">
        <v>44</v>
      </c>
      <c r="C15" s="153"/>
      <c r="D15" s="14">
        <f t="shared" si="0"/>
        <v>0</v>
      </c>
      <c r="E15" s="35">
        <f t="shared" si="1"/>
        <v>0</v>
      </c>
      <c r="F15" s="135"/>
      <c r="G15" s="14">
        <f t="shared" si="2"/>
        <v>0</v>
      </c>
      <c r="H15" s="35">
        <f t="shared" si="3"/>
        <v>0</v>
      </c>
      <c r="I15" s="142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7" t="s">
        <v>15</v>
      </c>
      <c r="B16" s="101" t="s">
        <v>27</v>
      </c>
      <c r="C16" s="154"/>
      <c r="D16" s="109">
        <f t="shared" si="0"/>
        <v>0</v>
      </c>
      <c r="E16" s="110">
        <f t="shared" si="1"/>
        <v>0</v>
      </c>
      <c r="F16" s="137"/>
      <c r="G16" s="109">
        <f t="shared" si="2"/>
        <v>0</v>
      </c>
      <c r="H16" s="110">
        <f t="shared" si="3"/>
        <v>0</v>
      </c>
      <c r="I16" s="137">
        <f t="shared" si="4"/>
        <v>0</v>
      </c>
      <c r="J16" s="109">
        <f t="shared" si="5"/>
        <v>0</v>
      </c>
      <c r="K16" s="111">
        <f t="shared" si="6"/>
        <v>0</v>
      </c>
    </row>
    <row r="17" spans="1:11" s="6" customFormat="1" ht="18" customHeight="1" thickBot="1">
      <c r="A17" s="112" t="s">
        <v>16</v>
      </c>
      <c r="B17" s="92" t="s">
        <v>45</v>
      </c>
      <c r="C17" s="151"/>
      <c r="D17" s="94">
        <f t="shared" si="0"/>
        <v>0</v>
      </c>
      <c r="E17" s="95">
        <f t="shared" si="1"/>
        <v>0</v>
      </c>
      <c r="F17" s="139"/>
      <c r="G17" s="94">
        <f t="shared" si="2"/>
        <v>0</v>
      </c>
      <c r="H17" s="95">
        <f t="shared" si="3"/>
        <v>0</v>
      </c>
      <c r="I17" s="148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92" t="s">
        <v>46</v>
      </c>
      <c r="C18" s="151"/>
      <c r="D18" s="94">
        <f t="shared" si="0"/>
        <v>0</v>
      </c>
      <c r="E18" s="95">
        <f t="shared" si="1"/>
        <v>0</v>
      </c>
      <c r="F18" s="137"/>
      <c r="G18" s="94">
        <f t="shared" si="2"/>
        <v>0</v>
      </c>
      <c r="H18" s="95">
        <f t="shared" si="3"/>
        <v>0</v>
      </c>
      <c r="I18" s="148">
        <f t="shared" si="4"/>
        <v>0</v>
      </c>
      <c r="J18" s="94">
        <f t="shared" si="5"/>
        <v>0</v>
      </c>
      <c r="K18" s="97">
        <f t="shared" si="6"/>
        <v>0</v>
      </c>
    </row>
    <row r="19" spans="1:11" s="1" customFormat="1" ht="14.25" customHeight="1">
      <c r="A19" s="4"/>
      <c r="B19" s="40" t="s">
        <v>47</v>
      </c>
      <c r="C19" s="149"/>
      <c r="D19" s="18">
        <f t="shared" si="0"/>
        <v>0</v>
      </c>
      <c r="E19" s="31">
        <f t="shared" si="1"/>
        <v>0</v>
      </c>
      <c r="F19" s="140"/>
      <c r="G19" s="18">
        <f t="shared" si="2"/>
        <v>0</v>
      </c>
      <c r="H19" s="31">
        <f t="shared" si="3"/>
        <v>0</v>
      </c>
      <c r="I19" s="140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4"/>
      <c r="D20" s="12">
        <f t="shared" si="0"/>
        <v>0</v>
      </c>
      <c r="E20" s="32">
        <f t="shared" si="1"/>
        <v>0</v>
      </c>
      <c r="F20" s="134"/>
      <c r="G20" s="12">
        <f t="shared" si="2"/>
        <v>0</v>
      </c>
      <c r="H20" s="32">
        <f t="shared" si="3"/>
        <v>0</v>
      </c>
      <c r="I20" s="134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4"/>
      <c r="D21" s="12">
        <f t="shared" si="0"/>
        <v>0</v>
      </c>
      <c r="E21" s="32">
        <f t="shared" si="1"/>
        <v>0</v>
      </c>
      <c r="F21" s="135"/>
      <c r="G21" s="12">
        <f t="shared" si="2"/>
        <v>0</v>
      </c>
      <c r="H21" s="32">
        <f t="shared" si="3"/>
        <v>0</v>
      </c>
      <c r="I21" s="134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51"/>
      <c r="D22" s="94">
        <f t="shared" si="0"/>
        <v>0</v>
      </c>
      <c r="E22" s="95">
        <f t="shared" si="1"/>
        <v>0</v>
      </c>
      <c r="F22" s="137"/>
      <c r="G22" s="94">
        <f t="shared" si="2"/>
        <v>0</v>
      </c>
      <c r="H22" s="95">
        <f t="shared" si="3"/>
        <v>0</v>
      </c>
      <c r="I22" s="148">
        <f t="shared" si="4"/>
        <v>0</v>
      </c>
      <c r="J22" s="94">
        <f t="shared" si="5"/>
        <v>0</v>
      </c>
      <c r="K22" s="97">
        <f t="shared" si="6"/>
        <v>0</v>
      </c>
    </row>
    <row r="23" spans="1:11" s="1" customFormat="1" ht="15.75" customHeight="1">
      <c r="A23" s="4"/>
      <c r="B23" s="40" t="s">
        <v>51</v>
      </c>
      <c r="C23" s="149"/>
      <c r="D23" s="18">
        <f t="shared" si="0"/>
        <v>0</v>
      </c>
      <c r="E23" s="31">
        <f t="shared" si="1"/>
        <v>0</v>
      </c>
      <c r="F23" s="140"/>
      <c r="G23" s="18">
        <f t="shared" si="2"/>
        <v>0</v>
      </c>
      <c r="H23" s="31">
        <f t="shared" si="3"/>
        <v>0</v>
      </c>
      <c r="I23" s="140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50"/>
      <c r="D24" s="12">
        <f t="shared" si="0"/>
        <v>0</v>
      </c>
      <c r="E24" s="32">
        <f t="shared" si="1"/>
        <v>0</v>
      </c>
      <c r="F24" s="134"/>
      <c r="G24" s="12">
        <f t="shared" si="2"/>
        <v>0</v>
      </c>
      <c r="H24" s="32">
        <f t="shared" si="3"/>
        <v>0</v>
      </c>
      <c r="I24" s="134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53</v>
      </c>
      <c r="C25" s="150"/>
      <c r="D25" s="12">
        <f t="shared" si="0"/>
        <v>0</v>
      </c>
      <c r="E25" s="32">
        <f t="shared" si="1"/>
        <v>0</v>
      </c>
      <c r="F25" s="134"/>
      <c r="G25" s="12">
        <f t="shared" si="2"/>
        <v>0</v>
      </c>
      <c r="H25" s="32">
        <f t="shared" si="3"/>
        <v>0</v>
      </c>
      <c r="I25" s="134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54</v>
      </c>
      <c r="C26" s="150"/>
      <c r="D26" s="12">
        <f t="shared" si="0"/>
        <v>0</v>
      </c>
      <c r="E26" s="32">
        <f t="shared" si="1"/>
        <v>0</v>
      </c>
      <c r="F26" s="135"/>
      <c r="G26" s="12">
        <f t="shared" si="2"/>
        <v>0</v>
      </c>
      <c r="H26" s="32">
        <f t="shared" si="3"/>
        <v>0</v>
      </c>
      <c r="I26" s="134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55</v>
      </c>
      <c r="C27" s="151"/>
      <c r="D27" s="94">
        <f t="shared" si="0"/>
        <v>0</v>
      </c>
      <c r="E27" s="95">
        <f t="shared" si="1"/>
        <v>0</v>
      </c>
      <c r="F27" s="137"/>
      <c r="G27" s="94">
        <f t="shared" si="2"/>
        <v>0</v>
      </c>
      <c r="H27" s="95">
        <f t="shared" si="3"/>
        <v>0</v>
      </c>
      <c r="I27" s="148">
        <f t="shared" si="4"/>
        <v>0</v>
      </c>
      <c r="J27" s="94">
        <f t="shared" si="5"/>
        <v>0</v>
      </c>
      <c r="K27" s="97">
        <f t="shared" si="6"/>
        <v>0</v>
      </c>
    </row>
    <row r="28" spans="1:11" s="1" customFormat="1" ht="15" customHeight="1">
      <c r="A28" s="4"/>
      <c r="B28" s="40" t="s">
        <v>56</v>
      </c>
      <c r="C28" s="149"/>
      <c r="D28" s="18">
        <f t="shared" si="0"/>
        <v>0</v>
      </c>
      <c r="E28" s="31">
        <f t="shared" si="1"/>
        <v>0</v>
      </c>
      <c r="F28" s="140"/>
      <c r="G28" s="18">
        <f t="shared" si="2"/>
        <v>0</v>
      </c>
      <c r="H28" s="31">
        <f t="shared" si="3"/>
        <v>0</v>
      </c>
      <c r="I28" s="140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57</v>
      </c>
      <c r="C29" s="150"/>
      <c r="D29" s="12">
        <f t="shared" si="0"/>
        <v>0</v>
      </c>
      <c r="E29" s="32">
        <f t="shared" si="1"/>
        <v>0</v>
      </c>
      <c r="F29" s="134"/>
      <c r="G29" s="12">
        <f t="shared" si="2"/>
        <v>0</v>
      </c>
      <c r="H29" s="32">
        <f t="shared" si="3"/>
        <v>0</v>
      </c>
      <c r="I29" s="134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58</v>
      </c>
      <c r="C30" s="150"/>
      <c r="D30" s="12">
        <f t="shared" si="0"/>
        <v>0</v>
      </c>
      <c r="E30" s="32">
        <f t="shared" si="1"/>
        <v>0</v>
      </c>
      <c r="F30" s="141"/>
      <c r="G30" s="12">
        <f t="shared" si="2"/>
        <v>0</v>
      </c>
      <c r="H30" s="32">
        <f t="shared" si="3"/>
        <v>0</v>
      </c>
      <c r="I30" s="134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59</v>
      </c>
      <c r="C31" s="150"/>
      <c r="D31" s="12">
        <f t="shared" si="0"/>
        <v>0</v>
      </c>
      <c r="E31" s="32">
        <f t="shared" si="1"/>
        <v>0</v>
      </c>
      <c r="F31" s="138"/>
      <c r="G31" s="12">
        <f t="shared" si="2"/>
        <v>0</v>
      </c>
      <c r="H31" s="32">
        <f t="shared" si="3"/>
        <v>0</v>
      </c>
      <c r="I31" s="134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00" t="s">
        <v>77</v>
      </c>
      <c r="B32" s="92" t="s">
        <v>63</v>
      </c>
      <c r="C32" s="151"/>
      <c r="D32" s="94">
        <f t="shared" si="0"/>
        <v>0</v>
      </c>
      <c r="E32" s="95">
        <f t="shared" si="1"/>
        <v>0</v>
      </c>
      <c r="F32" s="137"/>
      <c r="G32" s="94">
        <f t="shared" si="2"/>
        <v>0</v>
      </c>
      <c r="H32" s="95">
        <f t="shared" si="3"/>
        <v>0</v>
      </c>
      <c r="I32" s="148">
        <f t="shared" si="4"/>
        <v>0</v>
      </c>
      <c r="J32" s="94">
        <f t="shared" si="5"/>
        <v>0</v>
      </c>
      <c r="K32" s="97">
        <f t="shared" si="6"/>
        <v>0</v>
      </c>
    </row>
    <row r="33" spans="1:11" s="1" customFormat="1" ht="26.25" thickBot="1">
      <c r="A33" s="100" t="s">
        <v>78</v>
      </c>
      <c r="B33" s="92" t="s">
        <v>64</v>
      </c>
      <c r="C33" s="151"/>
      <c r="D33" s="94">
        <f t="shared" si="0"/>
        <v>0</v>
      </c>
      <c r="E33" s="95">
        <f t="shared" si="1"/>
        <v>0</v>
      </c>
      <c r="F33" s="137"/>
      <c r="G33" s="94">
        <f t="shared" si="2"/>
        <v>0</v>
      </c>
      <c r="H33" s="95">
        <f t="shared" si="3"/>
        <v>0</v>
      </c>
      <c r="I33" s="148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60</v>
      </c>
      <c r="C34" s="151"/>
      <c r="D34" s="94">
        <f t="shared" si="0"/>
        <v>0</v>
      </c>
      <c r="E34" s="95">
        <f t="shared" si="1"/>
        <v>0</v>
      </c>
      <c r="F34" s="137"/>
      <c r="G34" s="94">
        <f t="shared" si="2"/>
        <v>0</v>
      </c>
      <c r="H34" s="95">
        <f t="shared" si="3"/>
        <v>0</v>
      </c>
      <c r="I34" s="148">
        <f t="shared" si="4"/>
        <v>0</v>
      </c>
      <c r="J34" s="94">
        <f t="shared" si="5"/>
        <v>0</v>
      </c>
      <c r="K34" s="97">
        <f t="shared" si="6"/>
        <v>0</v>
      </c>
    </row>
    <row r="35" spans="1:11" s="1" customFormat="1" ht="12.75">
      <c r="A35" s="4"/>
      <c r="B35" s="40" t="s">
        <v>61</v>
      </c>
      <c r="C35" s="149"/>
      <c r="D35" s="25">
        <f t="shared" si="0"/>
        <v>0</v>
      </c>
      <c r="E35" s="36">
        <f t="shared" si="1"/>
        <v>0</v>
      </c>
      <c r="F35" s="140"/>
      <c r="G35" s="25">
        <f t="shared" si="2"/>
        <v>0</v>
      </c>
      <c r="H35" s="36">
        <f t="shared" si="3"/>
        <v>0</v>
      </c>
      <c r="I35" s="140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50"/>
      <c r="D36" s="27">
        <f t="shared" si="0"/>
        <v>0</v>
      </c>
      <c r="E36" s="37">
        <f t="shared" si="1"/>
        <v>0</v>
      </c>
      <c r="F36" s="134"/>
      <c r="G36" s="27">
        <f t="shared" si="2"/>
        <v>0</v>
      </c>
      <c r="H36" s="37">
        <f t="shared" si="3"/>
        <v>0</v>
      </c>
      <c r="I36" s="134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81</v>
      </c>
      <c r="C37" s="150"/>
      <c r="D37" s="27">
        <f aca="true" t="shared" si="7" ref="D37:D58">C37*1000/$D$2</f>
        <v>0</v>
      </c>
      <c r="E37" s="37">
        <f aca="true" t="shared" si="8" ref="E37:E57">C37*100/C$58</f>
        <v>0</v>
      </c>
      <c r="F37" s="142"/>
      <c r="G37" s="27">
        <f aca="true" t="shared" si="9" ref="G37:G58">F37*1000/$G$2</f>
        <v>0</v>
      </c>
      <c r="H37" s="37">
        <f aca="true" t="shared" si="10" ref="H37:H57">F37*100/F$58</f>
        <v>0</v>
      </c>
      <c r="I37" s="134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51"/>
      <c r="D38" s="94">
        <f t="shared" si="7"/>
        <v>0</v>
      </c>
      <c r="E38" s="95">
        <f t="shared" si="8"/>
        <v>0</v>
      </c>
      <c r="F38" s="137"/>
      <c r="G38" s="94">
        <f t="shared" si="9"/>
        <v>0</v>
      </c>
      <c r="H38" s="95">
        <f t="shared" si="10"/>
        <v>0</v>
      </c>
      <c r="I38" s="148">
        <f t="shared" si="11"/>
        <v>0</v>
      </c>
      <c r="J38" s="94">
        <f t="shared" si="12"/>
        <v>0</v>
      </c>
      <c r="K38" s="115">
        <f t="shared" si="13"/>
        <v>0</v>
      </c>
    </row>
    <row r="39" spans="1:11" s="1" customFormat="1" ht="12.75">
      <c r="A39" s="4"/>
      <c r="B39" s="40" t="s">
        <v>62</v>
      </c>
      <c r="C39" s="149"/>
      <c r="D39" s="18">
        <f t="shared" si="7"/>
        <v>0</v>
      </c>
      <c r="E39" s="31">
        <f t="shared" si="8"/>
        <v>0</v>
      </c>
      <c r="F39" s="140"/>
      <c r="G39" s="18">
        <f t="shared" si="9"/>
        <v>0</v>
      </c>
      <c r="H39" s="31">
        <f t="shared" si="10"/>
        <v>0</v>
      </c>
      <c r="I39" s="140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50"/>
      <c r="D40" s="12">
        <f t="shared" si="7"/>
        <v>0</v>
      </c>
      <c r="E40" s="32">
        <f t="shared" si="8"/>
        <v>0</v>
      </c>
      <c r="F40" s="134"/>
      <c r="G40" s="12">
        <f t="shared" si="9"/>
        <v>0</v>
      </c>
      <c r="H40" s="32">
        <f t="shared" si="10"/>
        <v>0</v>
      </c>
      <c r="I40" s="134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50"/>
      <c r="D41" s="12">
        <f t="shared" si="7"/>
        <v>0</v>
      </c>
      <c r="E41" s="32">
        <f t="shared" si="8"/>
        <v>0</v>
      </c>
      <c r="F41" s="134"/>
      <c r="G41" s="12">
        <f t="shared" si="9"/>
        <v>0</v>
      </c>
      <c r="H41" s="32">
        <f t="shared" si="10"/>
        <v>0</v>
      </c>
      <c r="I41" s="134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50"/>
      <c r="D42" s="12">
        <f t="shared" si="7"/>
        <v>0</v>
      </c>
      <c r="E42" s="32">
        <f t="shared" si="8"/>
        <v>0</v>
      </c>
      <c r="F42" s="135"/>
      <c r="G42" s="12">
        <f t="shared" si="9"/>
        <v>0</v>
      </c>
      <c r="H42" s="32">
        <f t="shared" si="10"/>
        <v>0</v>
      </c>
      <c r="I42" s="134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66</v>
      </c>
      <c r="C43" s="151"/>
      <c r="D43" s="94">
        <f t="shared" si="7"/>
        <v>0</v>
      </c>
      <c r="E43" s="95">
        <f t="shared" si="8"/>
        <v>0</v>
      </c>
      <c r="F43" s="137"/>
      <c r="G43" s="94">
        <f t="shared" si="9"/>
        <v>0</v>
      </c>
      <c r="H43" s="95">
        <f t="shared" si="10"/>
        <v>0</v>
      </c>
      <c r="I43" s="148">
        <f t="shared" si="11"/>
        <v>0</v>
      </c>
      <c r="J43" s="94">
        <f t="shared" si="12"/>
        <v>0</v>
      </c>
      <c r="K43" s="115">
        <f t="shared" si="13"/>
        <v>0</v>
      </c>
    </row>
    <row r="44" spans="1:11" s="1" customFormat="1" ht="33.75" customHeight="1">
      <c r="A44" s="9"/>
      <c r="B44" s="44" t="s">
        <v>85</v>
      </c>
      <c r="C44" s="149"/>
      <c r="D44" s="18">
        <f t="shared" si="7"/>
        <v>0</v>
      </c>
      <c r="E44" s="31">
        <f t="shared" si="8"/>
        <v>0</v>
      </c>
      <c r="F44" s="145"/>
      <c r="G44" s="18">
        <f t="shared" si="9"/>
        <v>0</v>
      </c>
      <c r="H44" s="31">
        <f t="shared" si="10"/>
        <v>0</v>
      </c>
      <c r="I44" s="140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3" t="s">
        <v>82</v>
      </c>
      <c r="C45" s="150"/>
      <c r="D45" s="12">
        <f t="shared" si="7"/>
        <v>0</v>
      </c>
      <c r="E45" s="32">
        <f t="shared" si="8"/>
        <v>0</v>
      </c>
      <c r="F45" s="143"/>
      <c r="G45" s="12">
        <f t="shared" si="9"/>
        <v>0</v>
      </c>
      <c r="H45" s="32">
        <f t="shared" si="10"/>
        <v>0</v>
      </c>
      <c r="I45" s="134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00" t="s">
        <v>79</v>
      </c>
      <c r="B46" s="92" t="s">
        <v>65</v>
      </c>
      <c r="C46" s="151"/>
      <c r="D46" s="94">
        <f t="shared" si="7"/>
        <v>0</v>
      </c>
      <c r="E46" s="95">
        <f t="shared" si="8"/>
        <v>0</v>
      </c>
      <c r="F46" s="137"/>
      <c r="G46" s="94">
        <f t="shared" si="9"/>
        <v>0</v>
      </c>
      <c r="H46" s="95">
        <f t="shared" si="10"/>
        <v>0</v>
      </c>
      <c r="I46" s="148">
        <f t="shared" si="11"/>
        <v>0</v>
      </c>
      <c r="J46" s="94">
        <f t="shared" si="12"/>
        <v>0</v>
      </c>
      <c r="K46" s="97">
        <f t="shared" si="13"/>
        <v>0</v>
      </c>
    </row>
    <row r="47" spans="1:11" s="6" customFormat="1" ht="21" customHeight="1" thickBot="1">
      <c r="A47" s="100" t="s">
        <v>29</v>
      </c>
      <c r="B47" s="92" t="s">
        <v>67</v>
      </c>
      <c r="C47" s="151"/>
      <c r="D47" s="94">
        <f t="shared" si="7"/>
        <v>0</v>
      </c>
      <c r="E47" s="95">
        <f t="shared" si="8"/>
        <v>0</v>
      </c>
      <c r="F47" s="137"/>
      <c r="G47" s="94">
        <f t="shared" si="9"/>
        <v>0</v>
      </c>
      <c r="H47" s="95">
        <f t="shared" si="10"/>
        <v>0</v>
      </c>
      <c r="I47" s="148">
        <f t="shared" si="11"/>
        <v>0</v>
      </c>
      <c r="J47" s="94">
        <f t="shared" si="12"/>
        <v>0</v>
      </c>
      <c r="K47" s="97">
        <f t="shared" si="13"/>
        <v>0</v>
      </c>
    </row>
    <row r="48" spans="1:11" s="6" customFormat="1" ht="19.5" customHeight="1" thickBot="1">
      <c r="A48" s="98" t="s">
        <v>30</v>
      </c>
      <c r="B48" s="92" t="s">
        <v>68</v>
      </c>
      <c r="C48" s="151"/>
      <c r="D48" s="94">
        <f t="shared" si="7"/>
        <v>0</v>
      </c>
      <c r="E48" s="95">
        <f t="shared" si="8"/>
        <v>0</v>
      </c>
      <c r="F48" s="137"/>
      <c r="G48" s="94">
        <f t="shared" si="9"/>
        <v>0</v>
      </c>
      <c r="H48" s="95">
        <f t="shared" si="10"/>
        <v>0</v>
      </c>
      <c r="I48" s="148">
        <f t="shared" si="11"/>
        <v>0</v>
      </c>
      <c r="J48" s="94">
        <f t="shared" si="12"/>
        <v>0</v>
      </c>
      <c r="K48" s="97">
        <f t="shared" si="13"/>
        <v>0</v>
      </c>
    </row>
    <row r="49" spans="1:11" s="1" customFormat="1" ht="17.25" customHeight="1">
      <c r="A49" s="4"/>
      <c r="B49" s="40" t="s">
        <v>69</v>
      </c>
      <c r="C49" s="149"/>
      <c r="D49" s="18">
        <f t="shared" si="7"/>
        <v>0</v>
      </c>
      <c r="E49" s="31">
        <f t="shared" si="8"/>
        <v>0</v>
      </c>
      <c r="F49" s="140"/>
      <c r="G49" s="18">
        <f t="shared" si="9"/>
        <v>0</v>
      </c>
      <c r="H49" s="31">
        <f t="shared" si="10"/>
        <v>0</v>
      </c>
      <c r="I49" s="140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73</v>
      </c>
      <c r="C50" s="150"/>
      <c r="D50" s="12">
        <f t="shared" si="7"/>
        <v>0</v>
      </c>
      <c r="E50" s="32">
        <f t="shared" si="8"/>
        <v>0</v>
      </c>
      <c r="F50" s="134"/>
      <c r="G50" s="12">
        <f t="shared" si="9"/>
        <v>0</v>
      </c>
      <c r="H50" s="32">
        <f t="shared" si="10"/>
        <v>0</v>
      </c>
      <c r="I50" s="134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70</v>
      </c>
      <c r="C51" s="150"/>
      <c r="D51" s="12">
        <f t="shared" si="7"/>
        <v>0</v>
      </c>
      <c r="E51" s="32">
        <f t="shared" si="8"/>
        <v>0</v>
      </c>
      <c r="F51" s="134"/>
      <c r="G51" s="12">
        <f t="shared" si="9"/>
        <v>0</v>
      </c>
      <c r="H51" s="32">
        <f t="shared" si="10"/>
        <v>0</v>
      </c>
      <c r="I51" s="134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74</v>
      </c>
      <c r="C52" s="150"/>
      <c r="D52" s="12">
        <f t="shared" si="7"/>
        <v>0</v>
      </c>
      <c r="E52" s="32">
        <f t="shared" si="8"/>
        <v>0</v>
      </c>
      <c r="F52" s="134"/>
      <c r="G52" s="12">
        <f t="shared" si="9"/>
        <v>0</v>
      </c>
      <c r="H52" s="32">
        <f t="shared" si="10"/>
        <v>0</v>
      </c>
      <c r="I52" s="134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71</v>
      </c>
      <c r="C53" s="150"/>
      <c r="D53" s="12">
        <f t="shared" si="7"/>
        <v>0</v>
      </c>
      <c r="E53" s="32">
        <f t="shared" si="8"/>
        <v>0</v>
      </c>
      <c r="F53" s="134"/>
      <c r="G53" s="12">
        <f t="shared" si="9"/>
        <v>0</v>
      </c>
      <c r="H53" s="32">
        <f t="shared" si="10"/>
        <v>0</v>
      </c>
      <c r="I53" s="134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75</v>
      </c>
      <c r="C54" s="150"/>
      <c r="D54" s="12">
        <f t="shared" si="7"/>
        <v>0</v>
      </c>
      <c r="E54" s="32">
        <f t="shared" si="8"/>
        <v>0</v>
      </c>
      <c r="F54" s="134"/>
      <c r="G54" s="12">
        <f t="shared" si="9"/>
        <v>0</v>
      </c>
      <c r="H54" s="32">
        <f t="shared" si="10"/>
        <v>0</v>
      </c>
      <c r="I54" s="134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72</v>
      </c>
      <c r="C55" s="150"/>
      <c r="D55" s="12">
        <f t="shared" si="7"/>
        <v>0</v>
      </c>
      <c r="E55" s="32">
        <f t="shared" si="8"/>
        <v>0</v>
      </c>
      <c r="F55" s="134"/>
      <c r="G55" s="12">
        <f t="shared" si="9"/>
        <v>0</v>
      </c>
      <c r="H55" s="32">
        <f t="shared" si="10"/>
        <v>0</v>
      </c>
      <c r="I55" s="134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76</v>
      </c>
      <c r="C56" s="150"/>
      <c r="D56" s="12">
        <f t="shared" si="7"/>
        <v>0</v>
      </c>
      <c r="E56" s="32">
        <f t="shared" si="8"/>
        <v>0</v>
      </c>
      <c r="F56" s="134"/>
      <c r="G56" s="12">
        <f t="shared" si="9"/>
        <v>0</v>
      </c>
      <c r="H56" s="32">
        <f t="shared" si="10"/>
        <v>0</v>
      </c>
      <c r="I56" s="134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5"/>
      <c r="D57" s="12">
        <f t="shared" si="7"/>
        <v>0</v>
      </c>
      <c r="E57" s="32">
        <f t="shared" si="8"/>
        <v>0</v>
      </c>
      <c r="F57" s="141"/>
      <c r="G57" s="12">
        <f t="shared" si="9"/>
        <v>0</v>
      </c>
      <c r="H57" s="32">
        <f t="shared" si="10"/>
        <v>0</v>
      </c>
      <c r="I57" s="134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51">
        <f>C48+C47+C46+C43+C38+C34+C33+C32+C27+C22+C18+C17+C16+C14+C13+C11+C10+C8+C5</f>
        <v>1</v>
      </c>
      <c r="D58" s="221">
        <f t="shared" si="7"/>
        <v>0.027221254355400695</v>
      </c>
      <c r="E58" s="33"/>
      <c r="F58" s="148">
        <f>F48+F47+F46+F43+F38+F34+F33+F32+F27+F22+F18+F17+F16+F14+F13+F11+F10+F8+F5</f>
        <v>2073</v>
      </c>
      <c r="G58" s="222">
        <f t="shared" si="9"/>
        <v>9.669294276785298</v>
      </c>
      <c r="H58" s="33"/>
      <c r="I58" s="148">
        <f>I48+I47+I46+I43+I38+I34+I33+I32+I27+I22+I18+I17+I16+I14+I13+I11+I10+I8+I5</f>
        <v>2074</v>
      </c>
      <c r="J58" s="222">
        <f t="shared" si="12"/>
        <v>8.258802354196698</v>
      </c>
      <c r="K58" s="11"/>
    </row>
    <row r="59" spans="1:11" s="6" customFormat="1" ht="22.5" customHeight="1">
      <c r="A59" s="15"/>
      <c r="B59" s="223"/>
      <c r="C59" s="223"/>
      <c r="D59" s="223"/>
      <c r="E59" s="223"/>
      <c r="F59" s="223"/>
      <c r="G59" s="223"/>
      <c r="H59" s="223"/>
      <c r="I59" s="224"/>
      <c r="J59" s="224"/>
      <c r="K59" s="224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ЦАНКО</dc:creator>
  <cp:keywords/>
  <dc:description/>
  <cp:lastModifiedBy>User-PC</cp:lastModifiedBy>
  <cp:lastPrinted>2015-04-22T07:44:50Z</cp:lastPrinted>
  <dcterms:created xsi:type="dcterms:W3CDTF">2006-05-10T07:34:59Z</dcterms:created>
  <dcterms:modified xsi:type="dcterms:W3CDTF">2015-04-27T11:30:29Z</dcterms:modified>
  <cp:category/>
  <cp:version/>
  <cp:contentType/>
  <cp:contentStatus/>
</cp:coreProperties>
</file>