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90" windowWidth="9420" windowHeight="4965" tabRatio="931" activeTab="12"/>
  </bookViews>
  <sheets>
    <sheet name="МОБАЛ_В.Т" sheetId="1" r:id="rId1"/>
    <sheet name="МОБАЛ_Община" sheetId="2" r:id="rId2"/>
    <sheet name="МБАЛ_Г.Ор" sheetId="3" r:id="rId3"/>
    <sheet name="МБАЛ_Павликени" sheetId="4" r:id="rId4"/>
    <sheet name="МБАЛ_Свищов" sheetId="5" r:id="rId5"/>
    <sheet name="Област2020" sheetId="6" r:id="rId6"/>
    <sheet name="СбАЛК" sheetId="7" r:id="rId7"/>
    <sheet name="ДПб" sheetId="8" r:id="rId8"/>
    <sheet name="ЦПЗ" sheetId="9" r:id="rId9"/>
    <sheet name="ЦКВЗ" sheetId="10" r:id="rId10"/>
    <sheet name="СбАЛПФЗ" sheetId="11" r:id="rId11"/>
    <sheet name="КОЦ" sheetId="12" r:id="rId12"/>
    <sheet name="Област 2020 всички" sheetId="13" r:id="rId13"/>
  </sheets>
  <definedNames>
    <definedName name="_xlnm.Print_Area" localSheetId="0">'МОБАЛ_В.Т'!$A$1:$K$62</definedName>
    <definedName name="_xlnm.Print_Titles" localSheetId="7">'ДПб'!$3:$4</definedName>
    <definedName name="_xlnm.Print_Titles" localSheetId="11">'КОЦ'!$3:$4</definedName>
    <definedName name="_xlnm.Print_Titles" localSheetId="2">'МБАЛ_Г.Ор'!$3:$4</definedName>
    <definedName name="_xlnm.Print_Titles" localSheetId="3">'МБАЛ_Павликени'!$3:$4</definedName>
    <definedName name="_xlnm.Print_Titles" localSheetId="4">'МБАЛ_Свищов'!$3:$4</definedName>
    <definedName name="_xlnm.Print_Titles" localSheetId="0">'МОБАЛ_В.Т'!$3:$4</definedName>
    <definedName name="_xlnm.Print_Titles" localSheetId="1">'МОБАЛ_Община'!$3:$4</definedName>
    <definedName name="_xlnm.Print_Titles" localSheetId="12">'Област 2020 всички'!$3:$4</definedName>
    <definedName name="_xlnm.Print_Titles" localSheetId="5">'Област2020'!$3:$4</definedName>
    <definedName name="_xlnm.Print_Titles" localSheetId="6">'СбАЛК'!$3:$4</definedName>
    <definedName name="_xlnm.Print_Titles" localSheetId="10">'СбАЛПФЗ'!$3:$4</definedName>
    <definedName name="_xlnm.Print_Titles" localSheetId="9">'ЦКВЗ'!$3:$4</definedName>
    <definedName name="_xlnm.Print_Titles" localSheetId="8">'ЦПЗ'!$3:$4</definedName>
  </definedNames>
  <calcPr fullCalcOnLoad="1"/>
</workbook>
</file>

<file path=xl/sharedStrings.xml><?xml version="1.0" encoding="utf-8"?>
<sst xmlns="http://schemas.openxmlformats.org/spreadsheetml/2006/main" count="1202" uniqueCount="105">
  <si>
    <t>Клас</t>
  </si>
  <si>
    <t>0 - 17 години</t>
  </si>
  <si>
    <t>над 18 години</t>
  </si>
  <si>
    <t>общо</t>
  </si>
  <si>
    <t>по МКБ</t>
  </si>
  <si>
    <t>Класове болести</t>
  </si>
  <si>
    <t>Брой</t>
  </si>
  <si>
    <t>На 1000 д. население</t>
  </si>
  <si>
    <t>Отн. дял %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</si>
  <si>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</si>
  <si>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</si>
  <si>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</si>
  <si>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</si>
  <si>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</si>
  <si>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</si>
  <si>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</si>
  <si>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</si>
  <si>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</si>
  <si>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XI.</t>
  </si>
  <si>
    <t>XIV.</t>
  </si>
  <si>
    <t>XV.</t>
  </si>
  <si>
    <t>XVI.</t>
  </si>
  <si>
    <t>ОБЩО</t>
  </si>
  <si>
    <t>Забележка: Показателите са изчислени с населението на цялата област.</t>
  </si>
  <si>
    <t>Клас по МКБ</t>
  </si>
  <si>
    <t xml:space="preserve">  Отоци, протеинурия и хипертонични усложнения</t>
  </si>
  <si>
    <t xml:space="preserve"> Някои инфекциозни и паразитни болести </t>
  </si>
  <si>
    <t xml:space="preserve"> Болести на окото и придатъците му</t>
  </si>
  <si>
    <t>Х.</t>
  </si>
  <si>
    <t>XVIII.</t>
  </si>
  <si>
    <t>XIX.</t>
  </si>
  <si>
    <t xml:space="preserve">  от тях: Тубулоинтестициални болести на бъбреците</t>
  </si>
  <si>
    <t xml:space="preserve"> Бременност, раждане и послеродов период</t>
  </si>
  <si>
    <t xml:space="preserve">      Отравяния и токсични въздействия</t>
  </si>
  <si>
    <t xml:space="preserve">       от тях:  Спонтанен аборт</t>
  </si>
  <si>
    <t xml:space="preserve">  Нормално  (спонтанно)  раждане</t>
  </si>
  <si>
    <t xml:space="preserve">  в т.ч. Чревни инфекции</t>
  </si>
  <si>
    <t xml:space="preserve">              Туберкулоза</t>
  </si>
  <si>
    <t xml:space="preserve"> Новообразувания</t>
  </si>
  <si>
    <t xml:space="preserve">  в т.ч. Злокачествени новообразувания</t>
  </si>
  <si>
    <t xml:space="preserve"> Болести на кръвта и кръвотворните органи</t>
  </si>
  <si>
    <t xml:space="preserve"> Болести на ендокринната система, разстройства на  храненето и на обмяната на веществата</t>
  </si>
  <si>
    <t xml:space="preserve"> Психични и поведенчески разстройства</t>
  </si>
  <si>
    <t xml:space="preserve"> Болести на нервната система </t>
  </si>
  <si>
    <t xml:space="preserve">  в т.ч. Епилепсия, епилептичен статус</t>
  </si>
  <si>
    <t xml:space="preserve"> Болести на ухото и мастоидния израстък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</si>
  <si>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</si>
  <si>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</si>
  <si>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Исхемична болест на сърцето</t>
  </si>
  <si>
    <t xml:space="preserve">             Мозъчносъдови болести</t>
  </si>
  <si>
    <t xml:space="preserve"> Болести на дихателната система</t>
  </si>
  <si>
    <t xml:space="preserve">  в т.ч. Остри инфекции на горните дих. пътища</t>
  </si>
  <si>
    <t xml:space="preserve">             Пневмонии  (вирусни и бактериални)</t>
  </si>
  <si>
    <t xml:space="preserve"> Болести на храносмилателната система</t>
  </si>
  <si>
    <t xml:space="preserve">  в т.ч. Язва на стомаха и дванадесетопръстника</t>
  </si>
  <si>
    <t xml:space="preserve">             Апендицит</t>
  </si>
  <si>
    <t xml:space="preserve">             Хернии</t>
  </si>
  <si>
    <t xml:space="preserve">            Холелитиаза и холецистит</t>
  </si>
  <si>
    <t xml:space="preserve"> Болести на пикочо-половата система</t>
  </si>
  <si>
    <t xml:space="preserve">  в т.ч. Болести на пикочната система</t>
  </si>
  <si>
    <t xml:space="preserve">   в т.ч.   Аборт</t>
  </si>
  <si>
    <t xml:space="preserve"> Болести на кожата и подкожната тъкан</t>
  </si>
  <si>
    <t xml:space="preserve"> Болести на костно-мускулната система и на съединителната тъкан</t>
  </si>
  <si>
    <t xml:space="preserve"> Вродени аномалии  (пороци на развитието)</t>
  </si>
  <si>
    <t xml:space="preserve"> Някои състояния, възникващи през перинаталния период</t>
  </si>
  <si>
    <t xml:space="preserve"> Симптоми, признаци и отклонения от нормата</t>
  </si>
  <si>
    <t xml:space="preserve"> Травми и отравяния</t>
  </si>
  <si>
    <t xml:space="preserve">  в т.ч.  Травми на главата и шията</t>
  </si>
  <si>
    <t xml:space="preserve">              Травми на гр. кош, корема и таза</t>
  </si>
  <si>
    <t xml:space="preserve">             Травми на раменен пояс и горен крайник</t>
  </si>
  <si>
    <t xml:space="preserve">            Травми на тазобедр.става и долен крайник</t>
  </si>
  <si>
    <t xml:space="preserve">                           от тях:    счупвания</t>
  </si>
  <si>
    <t xml:space="preserve">                           от тях: счупвания</t>
  </si>
  <si>
    <t xml:space="preserve">                           от тях счупвания</t>
  </si>
  <si>
    <t xml:space="preserve">                          от тях: счупвания</t>
  </si>
  <si>
    <t>XIІ.</t>
  </si>
  <si>
    <t>XІІІ.</t>
  </si>
  <si>
    <t>XVIІ.</t>
  </si>
  <si>
    <t xml:space="preserve">    в т.ч. Захарен диабет</t>
  </si>
  <si>
    <t xml:space="preserve">             Родова   травма</t>
  </si>
  <si>
    <t xml:space="preserve">            Родова  травма</t>
  </si>
  <si>
    <t xml:space="preserve"> в т.ч.  Забавен фетален растеж, хипотр. и разстр., свърз. със скъсяване срока на брем. и ниско тегло при раждане</t>
  </si>
  <si>
    <t>МОБАЛ   В. ТЪРНОВО</t>
  </si>
  <si>
    <t>Забележка: Показателите са изчислени с населението на община В.Търново.</t>
  </si>
  <si>
    <t xml:space="preserve">                  Хронична бъбречна недостатъчност</t>
  </si>
  <si>
    <t xml:space="preserve">             ХОББ -J44</t>
  </si>
  <si>
    <t xml:space="preserve">             Астма</t>
  </si>
  <si>
    <t>Забележка: Показателите са изчислени с населението на община Горна Оряховица, Лясковец и Стражица</t>
  </si>
  <si>
    <t xml:space="preserve">ХОСПИТАЛИЗИРАНА   ЗАБОЛЕВАЕМОСТ  В  ЛЕЧЕБНИТЕ ЗАВЕДЕНИЯ ЗА БОЛНИЧНА ПОМОЩ В  ОБЛАСТ  ВЕЛИКО ТЪРНОВО  ПРЕЗ  2020 год.  </t>
  </si>
  <si>
    <t>ХОСПИТАЛИЗИРАНА   ЗАБОЛЕВАЕМОСТ  В  МБАЛ  ПАВЛИКЕНИ  ПРЕЗ  2020 год.</t>
  </si>
  <si>
    <t>ХОСПИТАЛИЗИРАНА   ЗАБОЛЕВАЕМОСТ  В  МБАЛ  ГОРНА  ОРЯХОВИЦА  ПРЕЗ  2020 год.</t>
  </si>
  <si>
    <t>ХОСПИТАЛИЗИРАНА   ЗАБОЛЕВАЕМОСТ  В  МОБАЛ   ВЕЛИКО  ТЪРНОВО  ПРЕЗ  2020 год.</t>
  </si>
  <si>
    <t>ХОСПИТАЛИЗИРАНА   ЗАБОЛЕВАЕМОСТ  В  МБАЛ  СВИЩОВ  ПРЕЗ  2020 год.</t>
  </si>
  <si>
    <t xml:space="preserve">ХОСПИТАЛИЗИРАНА   ЗАБОЛЕВАЕМОСТ  В  МНОГОПРОФИЛНИТЕ БОЛНИЦИ НА ОБЛАСТ  ВЕЛИКО ТЪРНОВО  ПРЕЗ  2020 год.  </t>
  </si>
  <si>
    <t>ХОСПИТАЛИЗИРАНА   ЗАБОЛЕВАЕМОСТ  В  СБАЛК  ПРЕЗ  2020 год.</t>
  </si>
  <si>
    <t>ХОСПИТАЛИЗИРАНА   ЗАБОЛЕВАЕМОСТ  В  ДПБ  ЦЕРОВА КОРИЯ  ПРЕЗ  2020 год.</t>
  </si>
  <si>
    <t>ХОСПИТАЛИЗИРАНА   ЗАБОЛЕВАЕМОСТ  В  ЦПЗ  ПРЕЗ  2020 год.</t>
  </si>
  <si>
    <t>ХОСПИТАЛИЗИРАНА   ЗАБОЛЕВАЕМОСТ  В  ЦКВЗ  ПРЕЗ  2020 год.</t>
  </si>
  <si>
    <t>ХОСПИТАЛИЗИРАНА   ЗАБОЛЕВАЕМОСТ  В  СБАЛПФЗ  ПРЕЗ  2020 год.</t>
  </si>
  <si>
    <t>ХОСПИТАЛИЗИРАНА   ЗАБОЛЕВАЕМОСТ  В  КОЦ  ПРЕЗ  2020 год.</t>
  </si>
  <si>
    <t xml:space="preserve"> Кодове за специални цели U00–U85</t>
  </si>
  <si>
    <t>ХXІІ.</t>
  </si>
  <si>
    <t>COVID-19, идентифициран вирус U07.1</t>
  </si>
  <si>
    <t>COVID-19, неидентифициран вирус U07.2</t>
  </si>
  <si>
    <t>Забележка: Показателите са изчислени с населението на община Павликени и Сухиндол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</si>
</sst>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"/>
    <numFmt numFmtId="184" formatCode="0.0"/>
    <numFmt numFmtId="185" formatCode="0.000000"/>
    <numFmt numFmtId="186" formatCode="0.00000"/>
    <numFmt numFmtId="187" formatCode="0.0%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i/>
      <sz val="9"/>
      <name val="Hebar"/>
      <family val="2"/>
    </font>
    <font>
      <sz val="11"/>
      <name val="Hebar"/>
      <family val="2"/>
    </font>
    <font>
      <b/>
      <sz val="11"/>
      <name val="Hebar"/>
      <family val="2"/>
    </font>
    <font>
      <sz val="8"/>
      <name val="Heba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Hebar"/>
      <family val="0"/>
    </font>
    <font>
      <i/>
      <sz val="9"/>
      <name val="Times New Roman"/>
      <family val="1"/>
    </font>
    <font>
      <sz val="9"/>
      <name val="Times New Roman"/>
      <family val="1"/>
    </font>
    <font>
      <i/>
      <sz val="11"/>
      <name val="Hebar"/>
      <family val="0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2" fontId="2" fillId="0" borderId="12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2" fillId="0" borderId="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right" vertical="center"/>
    </xf>
    <xf numFmtId="184" fontId="2" fillId="0" borderId="22" xfId="0" applyNumberFormat="1" applyFont="1" applyFill="1" applyBorder="1" applyAlignment="1">
      <alignment horizontal="right" vertical="center"/>
    </xf>
    <xf numFmtId="184" fontId="2" fillId="0" borderId="23" xfId="0" applyNumberFormat="1" applyFont="1" applyFill="1" applyBorder="1" applyAlignment="1">
      <alignment horizontal="right" vertical="center"/>
    </xf>
    <xf numFmtId="184" fontId="2" fillId="0" borderId="24" xfId="0" applyNumberFormat="1" applyFont="1" applyFill="1" applyBorder="1" applyAlignment="1">
      <alignment horizontal="right" vertical="center"/>
    </xf>
    <xf numFmtId="184" fontId="2" fillId="0" borderId="25" xfId="0" applyNumberFormat="1" applyFont="1" applyFill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/>
    </xf>
    <xf numFmtId="184" fontId="2" fillId="0" borderId="23" xfId="0" applyNumberFormat="1" applyFont="1" applyFill="1" applyBorder="1" applyAlignment="1">
      <alignment horizontal="right" vertical="center"/>
    </xf>
    <xf numFmtId="184" fontId="2" fillId="0" borderId="24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horizontal="centerContinuous" vertical="center"/>
    </xf>
    <xf numFmtId="0" fontId="0" fillId="0" borderId="30" xfId="0" applyFill="1" applyBorder="1" applyAlignment="1">
      <alignment horizontal="centerContinuous" vertical="center"/>
    </xf>
    <xf numFmtId="0" fontId="0" fillId="0" borderId="3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/>
    </xf>
    <xf numFmtId="184" fontId="2" fillId="0" borderId="33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184" fontId="2" fillId="0" borderId="23" xfId="0" applyNumberFormat="1" applyFont="1" applyBorder="1" applyAlignment="1">
      <alignment horizontal="right" vertical="center"/>
    </xf>
    <xf numFmtId="184" fontId="0" fillId="0" borderId="25" xfId="0" applyNumberFormat="1" applyFont="1" applyFill="1" applyBorder="1" applyAlignment="1">
      <alignment horizontal="right" vertical="center"/>
    </xf>
    <xf numFmtId="184" fontId="2" fillId="0" borderId="33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184" fontId="2" fillId="0" borderId="25" xfId="0" applyNumberFormat="1" applyFont="1" applyBorder="1" applyAlignment="1">
      <alignment horizontal="right" vertical="center"/>
    </xf>
    <xf numFmtId="184" fontId="2" fillId="0" borderId="34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184" fontId="2" fillId="0" borderId="24" xfId="0" applyNumberFormat="1" applyFont="1" applyBorder="1" applyAlignment="1">
      <alignment horizontal="right" vertical="center"/>
    </xf>
    <xf numFmtId="184" fontId="2" fillId="0" borderId="35" xfId="0" applyNumberFormat="1" applyFont="1" applyBorder="1" applyAlignment="1">
      <alignment horizontal="right" vertical="center"/>
    </xf>
    <xf numFmtId="184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184" fontId="2" fillId="0" borderId="35" xfId="0" applyNumberFormat="1" applyFont="1" applyFill="1" applyBorder="1" applyAlignment="1">
      <alignment horizontal="right" vertical="center"/>
    </xf>
    <xf numFmtId="2" fontId="2" fillId="0" borderId="36" xfId="0" applyNumberFormat="1" applyFont="1" applyBorder="1" applyAlignment="1">
      <alignment horizontal="right" vertical="center"/>
    </xf>
    <xf numFmtId="184" fontId="2" fillId="0" borderId="27" xfId="0" applyNumberFormat="1" applyFont="1" applyBorder="1" applyAlignment="1">
      <alignment horizontal="right" vertical="center"/>
    </xf>
    <xf numFmtId="184" fontId="2" fillId="0" borderId="27" xfId="0" applyNumberFormat="1" applyFont="1" applyFill="1" applyBorder="1" applyAlignment="1">
      <alignment horizontal="right" vertical="center"/>
    </xf>
    <xf numFmtId="184" fontId="2" fillId="0" borderId="37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184" fontId="2" fillId="0" borderId="28" xfId="0" applyNumberFormat="1" applyFont="1" applyBorder="1" applyAlignment="1">
      <alignment horizontal="right"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2" fillId="0" borderId="39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84" fontId="2" fillId="0" borderId="26" xfId="0" applyNumberFormat="1" applyFont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/>
    </xf>
    <xf numFmtId="184" fontId="2" fillId="0" borderId="40" xfId="0" applyNumberFormat="1" applyFont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0" fillId="33" borderId="4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43" xfId="0" applyFont="1" applyFill="1" applyBorder="1" applyAlignment="1">
      <alignment horizontal="right" vertical="center"/>
    </xf>
    <xf numFmtId="0" fontId="0" fillId="33" borderId="44" xfId="0" applyFont="1" applyFill="1" applyBorder="1" applyAlignment="1">
      <alignment horizontal="right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left" vertical="center" wrapText="1"/>
    </xf>
    <xf numFmtId="1" fontId="6" fillId="33" borderId="41" xfId="0" applyNumberFormat="1" applyFont="1" applyFill="1" applyBorder="1" applyAlignment="1">
      <alignment horizontal="right" vertical="center"/>
    </xf>
    <xf numFmtId="2" fontId="6" fillId="33" borderId="46" xfId="0" applyNumberFormat="1" applyFont="1" applyFill="1" applyBorder="1" applyAlignment="1">
      <alignment horizontal="right" vertical="center"/>
    </xf>
    <xf numFmtId="184" fontId="6" fillId="33" borderId="45" xfId="0" applyNumberFormat="1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184" fontId="6" fillId="33" borderId="47" xfId="0" applyNumberFormat="1" applyFont="1" applyFill="1" applyBorder="1" applyAlignment="1">
      <alignment horizontal="right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left" vertical="center"/>
    </xf>
    <xf numFmtId="1" fontId="6" fillId="33" borderId="44" xfId="0" applyNumberFormat="1" applyFont="1" applyFill="1" applyBorder="1" applyAlignment="1">
      <alignment horizontal="right" vertical="center"/>
    </xf>
    <xf numFmtId="2" fontId="6" fillId="33" borderId="38" xfId="0" applyNumberFormat="1" applyFont="1" applyFill="1" applyBorder="1" applyAlignment="1">
      <alignment horizontal="right" vertical="center"/>
    </xf>
    <xf numFmtId="184" fontId="6" fillId="33" borderId="28" xfId="0" applyNumberFormat="1" applyFont="1" applyFill="1" applyBorder="1" applyAlignment="1">
      <alignment horizontal="right" vertical="center"/>
    </xf>
    <xf numFmtId="184" fontId="6" fillId="33" borderId="48" xfId="0" applyNumberFormat="1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center" vertical="center"/>
    </xf>
    <xf numFmtId="1" fontId="6" fillId="33" borderId="41" xfId="0" applyNumberFormat="1" applyFont="1" applyFill="1" applyBorder="1" applyAlignment="1">
      <alignment horizontal="right" vertical="center"/>
    </xf>
    <xf numFmtId="2" fontId="6" fillId="33" borderId="46" xfId="0" applyNumberFormat="1" applyFont="1" applyFill="1" applyBorder="1" applyAlignment="1">
      <alignment horizontal="right" vertical="center"/>
    </xf>
    <xf numFmtId="184" fontId="6" fillId="33" borderId="45" xfId="0" applyNumberFormat="1" applyFont="1" applyFill="1" applyBorder="1" applyAlignment="1">
      <alignment horizontal="right" vertical="center"/>
    </xf>
    <xf numFmtId="184" fontId="6" fillId="33" borderId="47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/>
    </xf>
    <xf numFmtId="0" fontId="10" fillId="33" borderId="50" xfId="0" applyFont="1" applyFill="1" applyBorder="1" applyAlignment="1">
      <alignment horizontal="right" vertical="center" indent="1"/>
    </xf>
    <xf numFmtId="184" fontId="6" fillId="33" borderId="51" xfId="0" applyNumberFormat="1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right" vertical="center"/>
    </xf>
    <xf numFmtId="1" fontId="0" fillId="33" borderId="42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33" borderId="16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1" fontId="0" fillId="33" borderId="44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 wrapText="1"/>
    </xf>
    <xf numFmtId="0" fontId="11" fillId="0" borderId="29" xfId="0" applyFont="1" applyFill="1" applyBorder="1" applyAlignment="1">
      <alignment horizontal="centerContinuous"/>
    </xf>
    <xf numFmtId="0" fontId="11" fillId="0" borderId="30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 horizontal="centerContinuous"/>
    </xf>
    <xf numFmtId="0" fontId="0" fillId="33" borderId="42" xfId="0" applyFont="1" applyFill="1" applyBorder="1" applyAlignment="1">
      <alignment horizontal="right" vertical="center" indent="1"/>
    </xf>
    <xf numFmtId="0" fontId="0" fillId="33" borderId="16" xfId="0" applyFont="1" applyFill="1" applyBorder="1" applyAlignment="1">
      <alignment horizontal="right" vertical="center" indent="1"/>
    </xf>
    <xf numFmtId="0" fontId="6" fillId="33" borderId="52" xfId="0" applyFont="1" applyFill="1" applyBorder="1" applyAlignment="1">
      <alignment horizontal="right" vertical="center" indent="1"/>
    </xf>
    <xf numFmtId="0" fontId="6" fillId="33" borderId="41" xfId="0" applyFont="1" applyFill="1" applyBorder="1" applyAlignment="1">
      <alignment horizontal="right" vertical="center" indent="1"/>
    </xf>
    <xf numFmtId="0" fontId="0" fillId="33" borderId="44" xfId="0" applyFont="1" applyFill="1" applyBorder="1" applyAlignment="1">
      <alignment horizontal="right" vertical="center" indent="1"/>
    </xf>
    <xf numFmtId="0" fontId="6" fillId="33" borderId="16" xfId="0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right" vertical="center" indent="1"/>
    </xf>
    <xf numFmtId="0" fontId="0" fillId="33" borderId="43" xfId="0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right" vertical="center" indent="1"/>
    </xf>
    <xf numFmtId="0" fontId="10" fillId="33" borderId="5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 indent="1"/>
    </xf>
    <xf numFmtId="0" fontId="10" fillId="33" borderId="50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 indent="1"/>
    </xf>
    <xf numFmtId="1" fontId="0" fillId="33" borderId="11" xfId="0" applyNumberFormat="1" applyFont="1" applyFill="1" applyBorder="1" applyAlignment="1">
      <alignment horizontal="right" vertical="center" indent="1"/>
    </xf>
    <xf numFmtId="1" fontId="0" fillId="33" borderId="42" xfId="0" applyNumberFormat="1" applyFont="1" applyFill="1" applyBorder="1" applyAlignment="1">
      <alignment horizontal="right" vertical="center" indent="1"/>
    </xf>
    <xf numFmtId="1" fontId="6" fillId="33" borderId="41" xfId="0" applyNumberFormat="1" applyFont="1" applyFill="1" applyBorder="1" applyAlignment="1">
      <alignment horizontal="right" vertical="center" indent="1"/>
    </xf>
    <xf numFmtId="1" fontId="0" fillId="33" borderId="16" xfId="0" applyNumberFormat="1" applyFont="1" applyFill="1" applyBorder="1" applyAlignment="1">
      <alignment horizontal="right" vertical="center" indent="1"/>
    </xf>
    <xf numFmtId="1" fontId="0" fillId="33" borderId="10" xfId="0" applyNumberFormat="1" applyFont="1" applyFill="1" applyBorder="1" applyAlignment="1">
      <alignment horizontal="right" vertical="center" indent="1"/>
    </xf>
    <xf numFmtId="1" fontId="6" fillId="33" borderId="41" xfId="0" applyNumberFormat="1" applyFont="1" applyFill="1" applyBorder="1" applyAlignment="1">
      <alignment horizontal="right" vertical="center" indent="1"/>
    </xf>
    <xf numFmtId="1" fontId="0" fillId="33" borderId="44" xfId="0" applyNumberFormat="1" applyFont="1" applyFill="1" applyBorder="1" applyAlignment="1">
      <alignment horizontal="right" vertical="center" indent="1"/>
    </xf>
    <xf numFmtId="0" fontId="4" fillId="0" borderId="32" xfId="0" applyFont="1" applyBorder="1" applyAlignment="1">
      <alignment horizontal="center" vertical="center"/>
    </xf>
    <xf numFmtId="0" fontId="10" fillId="33" borderId="5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left" vertical="center" wrapText="1"/>
    </xf>
    <xf numFmtId="2" fontId="6" fillId="33" borderId="21" xfId="0" applyNumberFormat="1" applyFont="1" applyFill="1" applyBorder="1" applyAlignment="1">
      <alignment horizontal="right" vertical="center"/>
    </xf>
    <xf numFmtId="184" fontId="6" fillId="33" borderId="22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left" vertical="center" wrapText="1"/>
    </xf>
    <xf numFmtId="0" fontId="5" fillId="33" borderId="49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justify" vertical="center" wrapText="1"/>
    </xf>
    <xf numFmtId="1" fontId="6" fillId="33" borderId="44" xfId="0" applyNumberFormat="1" applyFont="1" applyFill="1" applyBorder="1" applyAlignment="1">
      <alignment horizontal="right" vertical="center" indent="1"/>
    </xf>
    <xf numFmtId="0" fontId="6" fillId="33" borderId="44" xfId="0" applyFont="1" applyFill="1" applyBorder="1" applyAlignment="1">
      <alignment horizontal="right" vertical="center" indent="1"/>
    </xf>
    <xf numFmtId="0" fontId="6" fillId="33" borderId="16" xfId="0" applyFont="1" applyFill="1" applyBorder="1" applyAlignment="1">
      <alignment horizontal="right" vertical="center" indent="1"/>
    </xf>
    <xf numFmtId="0" fontId="6" fillId="33" borderId="3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right" vertical="center" indent="1"/>
    </xf>
    <xf numFmtId="0" fontId="5" fillId="33" borderId="16" xfId="0" applyFont="1" applyFill="1" applyBorder="1" applyAlignment="1">
      <alignment horizontal="right" vertical="center" indent="1"/>
    </xf>
    <xf numFmtId="0" fontId="5" fillId="33" borderId="41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0" fontId="5" fillId="33" borderId="42" xfId="0" applyFont="1" applyFill="1" applyBorder="1" applyAlignment="1">
      <alignment horizontal="right" vertical="center" indent="1"/>
    </xf>
    <xf numFmtId="0" fontId="5" fillId="33" borderId="44" xfId="0" applyFont="1" applyFill="1" applyBorder="1" applyAlignment="1">
      <alignment horizontal="right" vertical="center" indent="1"/>
    </xf>
    <xf numFmtId="0" fontId="5" fillId="33" borderId="10" xfId="0" applyFont="1" applyFill="1" applyBorder="1" applyAlignment="1">
      <alignment horizontal="right" vertical="center" indent="1"/>
    </xf>
    <xf numFmtId="0" fontId="5" fillId="33" borderId="43" xfId="0" applyFont="1" applyFill="1" applyBorder="1" applyAlignment="1">
      <alignment horizontal="right" vertical="center" indent="1"/>
    </xf>
    <xf numFmtId="0" fontId="11" fillId="0" borderId="30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0" fontId="11" fillId="0" borderId="31" xfId="0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84" fontId="6" fillId="33" borderId="51" xfId="0" applyNumberFormat="1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right" vertical="center" indent="1"/>
    </xf>
    <xf numFmtId="0" fontId="1" fillId="33" borderId="41" xfId="0" applyFont="1" applyFill="1" applyBorder="1" applyAlignment="1">
      <alignment horizontal="right" vertical="center" indent="1"/>
    </xf>
    <xf numFmtId="0" fontId="1" fillId="33" borderId="11" xfId="0" applyFont="1" applyFill="1" applyBorder="1" applyAlignment="1">
      <alignment horizontal="right" vertical="center" indent="1"/>
    </xf>
    <xf numFmtId="0" fontId="6" fillId="33" borderId="46" xfId="0" applyFont="1" applyFill="1" applyBorder="1" applyAlignment="1">
      <alignment horizontal="right" vertical="center" indent="1"/>
    </xf>
    <xf numFmtId="0" fontId="6" fillId="33" borderId="4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2" fontId="1" fillId="33" borderId="46" xfId="0" applyNumberFormat="1" applyFont="1" applyFill="1" applyBorder="1" applyAlignment="1">
      <alignment horizontal="right" vertical="center"/>
    </xf>
    <xf numFmtId="184" fontId="1" fillId="33" borderId="45" xfId="0" applyNumberFormat="1" applyFont="1" applyFill="1" applyBorder="1" applyAlignment="1">
      <alignment horizontal="right" vertical="center"/>
    </xf>
    <xf numFmtId="184" fontId="1" fillId="33" borderId="51" xfId="0" applyNumberFormat="1" applyFont="1" applyFill="1" applyBorder="1" applyAlignment="1">
      <alignment horizontal="right" vertical="center"/>
    </xf>
    <xf numFmtId="2" fontId="1" fillId="33" borderId="17" xfId="0" applyNumberFormat="1" applyFont="1" applyFill="1" applyBorder="1" applyAlignment="1">
      <alignment horizontal="right" vertical="center"/>
    </xf>
    <xf numFmtId="184" fontId="1" fillId="33" borderId="23" xfId="0" applyNumberFormat="1" applyFont="1" applyFill="1" applyBorder="1" applyAlignment="1">
      <alignment horizontal="right" vertical="center"/>
    </xf>
    <xf numFmtId="184" fontId="6" fillId="33" borderId="25" xfId="0" applyNumberFormat="1" applyFont="1" applyFill="1" applyBorder="1" applyAlignment="1">
      <alignment horizontal="right" vertical="center"/>
    </xf>
    <xf numFmtId="184" fontId="1" fillId="33" borderId="33" xfId="0" applyNumberFormat="1" applyFont="1" applyFill="1" applyBorder="1" applyAlignment="1">
      <alignment horizontal="right" vertical="center"/>
    </xf>
    <xf numFmtId="2" fontId="1" fillId="33" borderId="46" xfId="0" applyNumberFormat="1" applyFont="1" applyFill="1" applyBorder="1" applyAlignment="1">
      <alignment horizontal="right" vertical="center"/>
    </xf>
    <xf numFmtId="184" fontId="1" fillId="33" borderId="45" xfId="0" applyNumberFormat="1" applyFont="1" applyFill="1" applyBorder="1" applyAlignment="1">
      <alignment horizontal="right" vertical="center"/>
    </xf>
    <xf numFmtId="184" fontId="1" fillId="33" borderId="51" xfId="0" applyNumberFormat="1" applyFont="1" applyFill="1" applyBorder="1" applyAlignment="1">
      <alignment horizontal="right" vertical="center"/>
    </xf>
    <xf numFmtId="184" fontId="6" fillId="33" borderId="46" xfId="0" applyNumberFormat="1" applyFont="1" applyFill="1" applyBorder="1" applyAlignment="1">
      <alignment horizontal="right" vertical="center"/>
    </xf>
    <xf numFmtId="0" fontId="11" fillId="33" borderId="42" xfId="0" applyFont="1" applyFill="1" applyBorder="1" applyAlignment="1">
      <alignment horizontal="right" vertical="center" indent="1"/>
    </xf>
    <xf numFmtId="2" fontId="4" fillId="0" borderId="12" xfId="0" applyNumberFormat="1" applyFont="1" applyBorder="1" applyAlignment="1">
      <alignment horizontal="right" vertical="center"/>
    </xf>
    <xf numFmtId="184" fontId="4" fillId="0" borderId="24" xfId="0" applyNumberFormat="1" applyFont="1" applyBorder="1" applyAlignment="1">
      <alignment horizontal="right" vertical="center"/>
    </xf>
    <xf numFmtId="184" fontId="4" fillId="0" borderId="24" xfId="0" applyNumberFormat="1" applyFont="1" applyFill="1" applyBorder="1" applyAlignment="1">
      <alignment horizontal="right" vertical="center"/>
    </xf>
    <xf numFmtId="184" fontId="4" fillId="0" borderId="35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2" fontId="5" fillId="33" borderId="41" xfId="0" applyNumberFormat="1" applyFont="1" applyFill="1" applyBorder="1" applyAlignment="1">
      <alignment horizontal="right" vertical="center" indent="1"/>
    </xf>
    <xf numFmtId="2" fontId="14" fillId="33" borderId="46" xfId="0" applyNumberFormat="1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right" vertical="center" indent="1"/>
    </xf>
    <xf numFmtId="0" fontId="6" fillId="33" borderId="32" xfId="0" applyFont="1" applyFill="1" applyBorder="1" applyAlignment="1">
      <alignment horizontal="right" vertical="center" indent="1"/>
    </xf>
    <xf numFmtId="0" fontId="6" fillId="33" borderId="12" xfId="0" applyFont="1" applyFill="1" applyBorder="1" applyAlignment="1">
      <alignment horizontal="right" vertical="center" indent="1"/>
    </xf>
    <xf numFmtId="0" fontId="0" fillId="33" borderId="12" xfId="0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indent="1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 horizontal="right" indent="1"/>
    </xf>
    <xf numFmtId="0" fontId="8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3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3" fillId="0" borderId="1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62"/>
  <sheetViews>
    <sheetView zoomScale="88" zoomScaleNormal="88" zoomScalePageLayoutView="0" workbookViewId="0" topLeftCell="A1">
      <pane ySplit="4" topLeftCell="A32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35420</v>
      </c>
      <c r="E2" s="225"/>
      <c r="F2" s="225"/>
      <c r="G2" s="224">
        <v>195723</v>
      </c>
      <c r="H2" s="2"/>
      <c r="I2" s="2"/>
      <c r="J2" s="224">
        <f>G2+D2</f>
        <v>231143</v>
      </c>
      <c r="K2" s="2"/>
    </row>
    <row r="3" spans="1:11" ht="15.75" customHeight="1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33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161" t="s">
        <v>9</v>
      </c>
      <c r="B5" s="148" t="s">
        <v>26</v>
      </c>
      <c r="C5" s="90">
        <v>147</v>
      </c>
      <c r="D5" s="88">
        <f aca="true" t="shared" si="0" ref="D5:D61">C5*1000/$D$2</f>
        <v>4.150197628458498</v>
      </c>
      <c r="E5" s="89">
        <f aca="true" t="shared" si="1" ref="E5:E56">C5*100/C$61</f>
        <v>6.422018348623853</v>
      </c>
      <c r="F5" s="78">
        <f>I5-C5</f>
        <v>397</v>
      </c>
      <c r="G5" s="88">
        <f aca="true" t="shared" si="2" ref="G5:G61">F5*1000/$G$2</f>
        <v>2.0283768386955034</v>
      </c>
      <c r="H5" s="89">
        <f aca="true" t="shared" si="3" ref="H5:H56">F5*100/F$61</f>
        <v>2.9791385261894043</v>
      </c>
      <c r="I5" s="139">
        <v>544</v>
      </c>
      <c r="J5" s="88">
        <f aca="true" t="shared" si="4" ref="J5:J61">I5*1000/$J$2</f>
        <v>2.3535214131511664</v>
      </c>
      <c r="K5" s="91">
        <f aca="true" t="shared" si="5" ref="K5:K57">I5*100/I$61</f>
        <v>3.483829650976625</v>
      </c>
    </row>
    <row r="6" spans="1:11" s="1" customFormat="1" ht="13.5" customHeight="1">
      <c r="A6" s="4"/>
      <c r="B6" s="37" t="s">
        <v>36</v>
      </c>
      <c r="C6" s="109">
        <v>120</v>
      </c>
      <c r="D6" s="17">
        <f t="shared" si="0"/>
        <v>3.387916431394692</v>
      </c>
      <c r="E6" s="29">
        <f t="shared" si="1"/>
        <v>5.242463958060289</v>
      </c>
      <c r="F6" s="81">
        <f aca="true" t="shared" si="6" ref="F6:F57">I6-C6</f>
        <v>248</v>
      </c>
      <c r="G6" s="17">
        <f t="shared" si="2"/>
        <v>1.2670968664898863</v>
      </c>
      <c r="H6" s="29">
        <f t="shared" si="3"/>
        <v>1.861023562959628</v>
      </c>
      <c r="I6" s="132">
        <v>368</v>
      </c>
      <c r="J6" s="17">
        <f t="shared" si="4"/>
        <v>1.59208801477873</v>
      </c>
      <c r="K6" s="18">
        <f t="shared" si="5"/>
        <v>2.356708293307717</v>
      </c>
    </row>
    <row r="7" spans="1:11" s="1" customFormat="1" ht="16.5" customHeight="1" thickBot="1">
      <c r="A7" s="4"/>
      <c r="B7" s="36" t="s">
        <v>37</v>
      </c>
      <c r="C7" s="110"/>
      <c r="D7" s="11">
        <f t="shared" si="0"/>
        <v>0</v>
      </c>
      <c r="E7" s="30">
        <f t="shared" si="1"/>
        <v>0</v>
      </c>
      <c r="F7" s="111">
        <f t="shared" si="6"/>
        <v>0</v>
      </c>
      <c r="G7" s="13">
        <f t="shared" si="2"/>
        <v>0</v>
      </c>
      <c r="H7" s="32">
        <f t="shared" si="3"/>
        <v>0</v>
      </c>
      <c r="I7" s="134"/>
      <c r="J7" s="13">
        <f t="shared" si="4"/>
        <v>0</v>
      </c>
      <c r="K7" s="12">
        <f t="shared" si="5"/>
        <v>0</v>
      </c>
    </row>
    <row r="8" spans="1:11" ht="17.25" customHeight="1" thickBot="1">
      <c r="A8" s="99" t="s">
        <v>10</v>
      </c>
      <c r="B8" s="94" t="s">
        <v>38</v>
      </c>
      <c r="C8" s="87">
        <v>1</v>
      </c>
      <c r="D8" s="88">
        <f t="shared" si="0"/>
        <v>0.028232636928289104</v>
      </c>
      <c r="E8" s="89">
        <f t="shared" si="1"/>
        <v>0.043687199650502405</v>
      </c>
      <c r="F8" s="78">
        <f t="shared" si="6"/>
        <v>493</v>
      </c>
      <c r="G8" s="88">
        <f t="shared" si="2"/>
        <v>2.5188659483044917</v>
      </c>
      <c r="H8" s="89">
        <f t="shared" si="3"/>
        <v>3.6995347441092603</v>
      </c>
      <c r="I8" s="139">
        <f>482+12</f>
        <v>494</v>
      </c>
      <c r="J8" s="88">
        <f t="shared" si="4"/>
        <v>2.1372051067953604</v>
      </c>
      <c r="K8" s="91">
        <f t="shared" si="5"/>
        <v>3.1636247198206853</v>
      </c>
    </row>
    <row r="9" spans="1:11" s="1" customFormat="1" ht="15" customHeight="1" thickBot="1">
      <c r="A9" s="147"/>
      <c r="B9" s="37" t="s">
        <v>39</v>
      </c>
      <c r="C9" s="109"/>
      <c r="D9" s="17">
        <f t="shared" si="0"/>
        <v>0</v>
      </c>
      <c r="E9" s="29">
        <f t="shared" si="1"/>
        <v>0</v>
      </c>
      <c r="F9" s="111">
        <f t="shared" si="6"/>
        <v>181</v>
      </c>
      <c r="G9" s="17">
        <f t="shared" si="2"/>
        <v>0.9247763420752798</v>
      </c>
      <c r="H9" s="29">
        <f t="shared" si="3"/>
        <v>1.3582470358697283</v>
      </c>
      <c r="I9" s="132">
        <v>181</v>
      </c>
      <c r="J9" s="17">
        <f t="shared" si="4"/>
        <v>0.7830650290080167</v>
      </c>
      <c r="K9" s="18">
        <f t="shared" si="5"/>
        <v>1.1591418507845022</v>
      </c>
    </row>
    <row r="10" spans="1:11" s="6" customFormat="1" ht="15.75" customHeight="1" thickBot="1">
      <c r="A10" s="159" t="s">
        <v>11</v>
      </c>
      <c r="B10" s="86" t="s">
        <v>40</v>
      </c>
      <c r="C10" s="87"/>
      <c r="D10" s="88">
        <f t="shared" si="0"/>
        <v>0</v>
      </c>
      <c r="E10" s="89">
        <f t="shared" si="1"/>
        <v>0</v>
      </c>
      <c r="F10" s="78">
        <f t="shared" si="6"/>
        <v>161</v>
      </c>
      <c r="G10" s="88">
        <f t="shared" si="2"/>
        <v>0.8225911109067406</v>
      </c>
      <c r="H10" s="89">
        <f t="shared" si="3"/>
        <v>1.2081644904697584</v>
      </c>
      <c r="I10" s="139">
        <f>148+13</f>
        <v>161</v>
      </c>
      <c r="J10" s="88">
        <f t="shared" si="4"/>
        <v>0.6965385064656944</v>
      </c>
      <c r="K10" s="91">
        <f t="shared" si="5"/>
        <v>1.031059878322126</v>
      </c>
    </row>
    <row r="11" spans="1:11" s="6" customFormat="1" ht="30" customHeight="1" thickBot="1">
      <c r="A11" s="93" t="s">
        <v>12</v>
      </c>
      <c r="B11" s="86" t="s">
        <v>41</v>
      </c>
      <c r="C11" s="87">
        <v>5</v>
      </c>
      <c r="D11" s="88">
        <f t="shared" si="0"/>
        <v>0.1411631846414455</v>
      </c>
      <c r="E11" s="89">
        <f t="shared" si="1"/>
        <v>0.218435998252512</v>
      </c>
      <c r="F11" s="78">
        <f t="shared" si="6"/>
        <v>166</v>
      </c>
      <c r="G11" s="88">
        <f t="shared" si="2"/>
        <v>0.8481374186988755</v>
      </c>
      <c r="H11" s="89">
        <f t="shared" si="3"/>
        <v>1.2456851268197509</v>
      </c>
      <c r="I11" s="139">
        <v>171</v>
      </c>
      <c r="J11" s="88">
        <f t="shared" si="4"/>
        <v>0.7398017677368556</v>
      </c>
      <c r="K11" s="91">
        <f t="shared" si="5"/>
        <v>1.095100864553314</v>
      </c>
    </row>
    <row r="12" spans="1:11" s="6" customFormat="1" ht="16.5" customHeight="1" thickBot="1">
      <c r="A12" s="16"/>
      <c r="B12" s="38" t="s">
        <v>78</v>
      </c>
      <c r="C12" s="113">
        <v>5</v>
      </c>
      <c r="D12" s="27">
        <f t="shared" si="0"/>
        <v>0.1411631846414455</v>
      </c>
      <c r="E12" s="31">
        <f t="shared" si="1"/>
        <v>0.218435998252512</v>
      </c>
      <c r="F12" s="111">
        <f t="shared" si="6"/>
        <v>160</v>
      </c>
      <c r="G12" s="27">
        <f t="shared" si="2"/>
        <v>0.8174818493483137</v>
      </c>
      <c r="H12" s="31">
        <f t="shared" si="3"/>
        <v>1.2006603631997599</v>
      </c>
      <c r="I12" s="127">
        <v>165</v>
      </c>
      <c r="J12" s="27">
        <f t="shared" si="4"/>
        <v>0.7138438109741588</v>
      </c>
      <c r="K12" s="28">
        <f t="shared" si="5"/>
        <v>1.0566762728146013</v>
      </c>
    </row>
    <row r="13" spans="1:11" s="6" customFormat="1" ht="18.75" customHeight="1" thickBot="1">
      <c r="A13" s="149" t="s">
        <v>13</v>
      </c>
      <c r="B13" s="94" t="s">
        <v>42</v>
      </c>
      <c r="C13" s="95"/>
      <c r="D13" s="96">
        <f t="shared" si="0"/>
        <v>0</v>
      </c>
      <c r="E13" s="97">
        <f t="shared" si="1"/>
        <v>0</v>
      </c>
      <c r="F13" s="78">
        <f t="shared" si="6"/>
        <v>0</v>
      </c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18.75" customHeight="1" thickBot="1">
      <c r="A14" s="93" t="s">
        <v>14</v>
      </c>
      <c r="B14" s="86" t="s">
        <v>43</v>
      </c>
      <c r="C14" s="87">
        <v>1</v>
      </c>
      <c r="D14" s="88">
        <f t="shared" si="0"/>
        <v>0.028232636928289104</v>
      </c>
      <c r="E14" s="89">
        <f t="shared" si="1"/>
        <v>0.043687199650502405</v>
      </c>
      <c r="F14" s="78">
        <f t="shared" si="6"/>
        <v>453</v>
      </c>
      <c r="G14" s="88">
        <f t="shared" si="2"/>
        <v>2.314495485967413</v>
      </c>
      <c r="H14" s="89">
        <f t="shared" si="3"/>
        <v>3.39936965330932</v>
      </c>
      <c r="I14" s="139">
        <v>454</v>
      </c>
      <c r="J14" s="88">
        <f t="shared" si="4"/>
        <v>1.9641520617107158</v>
      </c>
      <c r="K14" s="107">
        <f t="shared" si="5"/>
        <v>2.9074607748959336</v>
      </c>
    </row>
    <row r="15" spans="1:11" s="1" customFormat="1" ht="15.75" customHeight="1" thickBot="1">
      <c r="A15" s="4"/>
      <c r="B15" s="39" t="s">
        <v>44</v>
      </c>
      <c r="C15" s="114"/>
      <c r="D15" s="13">
        <f t="shared" si="0"/>
        <v>0</v>
      </c>
      <c r="E15" s="32">
        <f t="shared" si="1"/>
        <v>0</v>
      </c>
      <c r="F15" s="111">
        <f t="shared" si="6"/>
        <v>0</v>
      </c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6.5" customHeight="1" thickBot="1">
      <c r="A16" s="99" t="s">
        <v>15</v>
      </c>
      <c r="B16" s="94" t="s">
        <v>27</v>
      </c>
      <c r="C16" s="100">
        <v>9</v>
      </c>
      <c r="D16" s="101">
        <f t="shared" si="0"/>
        <v>0.2540937323546019</v>
      </c>
      <c r="E16" s="102">
        <f t="shared" si="1"/>
        <v>0.3931847968545216</v>
      </c>
      <c r="F16" s="78">
        <f t="shared" si="6"/>
        <v>632</v>
      </c>
      <c r="G16" s="101">
        <f t="shared" si="2"/>
        <v>3.229053304925839</v>
      </c>
      <c r="H16" s="102">
        <f t="shared" si="3"/>
        <v>4.742608434639052</v>
      </c>
      <c r="I16" s="129">
        <v>641</v>
      </c>
      <c r="J16" s="101">
        <f t="shared" si="4"/>
        <v>2.773175047481429</v>
      </c>
      <c r="K16" s="103">
        <f t="shared" si="5"/>
        <v>4.105027217419148</v>
      </c>
    </row>
    <row r="17" spans="1:11" s="6" customFormat="1" ht="18" customHeight="1" thickBot="1">
      <c r="A17" s="104" t="s">
        <v>16</v>
      </c>
      <c r="B17" s="86" t="s">
        <v>45</v>
      </c>
      <c r="C17" s="87"/>
      <c r="D17" s="88">
        <f t="shared" si="0"/>
        <v>0</v>
      </c>
      <c r="E17" s="89">
        <f t="shared" si="1"/>
        <v>0</v>
      </c>
      <c r="F17" s="79">
        <f t="shared" si="6"/>
        <v>0</v>
      </c>
      <c r="G17" s="88">
        <f t="shared" si="2"/>
        <v>0</v>
      </c>
      <c r="H17" s="89">
        <f t="shared" si="3"/>
        <v>0</v>
      </c>
      <c r="I17" s="139"/>
      <c r="J17" s="88">
        <f t="shared" si="4"/>
        <v>0</v>
      </c>
      <c r="K17" s="91">
        <f t="shared" si="5"/>
        <v>0</v>
      </c>
    </row>
    <row r="18" spans="1:11" s="6" customFormat="1" ht="18" customHeight="1" thickBot="1">
      <c r="A18" s="93" t="s">
        <v>17</v>
      </c>
      <c r="B18" s="150" t="s">
        <v>46</v>
      </c>
      <c r="C18" s="87">
        <v>1</v>
      </c>
      <c r="D18" s="151">
        <f t="shared" si="0"/>
        <v>0.028232636928289104</v>
      </c>
      <c r="E18" s="89">
        <f t="shared" si="1"/>
        <v>0.043687199650502405</v>
      </c>
      <c r="F18" s="78">
        <f t="shared" si="6"/>
        <v>3283</v>
      </c>
      <c r="G18" s="151">
        <f t="shared" si="2"/>
        <v>16.773705696315712</v>
      </c>
      <c r="H18" s="89">
        <f t="shared" si="3"/>
        <v>24.636049827405074</v>
      </c>
      <c r="I18" s="158">
        <v>3284</v>
      </c>
      <c r="J18" s="151">
        <f t="shared" si="4"/>
        <v>14.20765500144932</v>
      </c>
      <c r="K18" s="152">
        <f t="shared" si="5"/>
        <v>21.031059878322125</v>
      </c>
    </row>
    <row r="19" spans="1:11" s="1" customFormat="1" ht="14.25" customHeight="1">
      <c r="A19" s="4"/>
      <c r="B19" s="35" t="s">
        <v>47</v>
      </c>
      <c r="C19" s="109"/>
      <c r="D19" s="11">
        <f t="shared" si="0"/>
        <v>0</v>
      </c>
      <c r="E19" s="29">
        <f t="shared" si="1"/>
        <v>0</v>
      </c>
      <c r="F19" s="81">
        <f t="shared" si="6"/>
        <v>0</v>
      </c>
      <c r="G19" s="11">
        <f t="shared" si="2"/>
        <v>0</v>
      </c>
      <c r="H19" s="29">
        <f t="shared" si="3"/>
        <v>0</v>
      </c>
      <c r="I19" s="126"/>
      <c r="J19" s="11">
        <f t="shared" si="4"/>
        <v>0</v>
      </c>
      <c r="K19" s="12">
        <f t="shared" si="5"/>
        <v>0</v>
      </c>
    </row>
    <row r="20" spans="1:11" s="1" customFormat="1" ht="14.25" customHeight="1">
      <c r="A20" s="4"/>
      <c r="B20" s="35" t="s">
        <v>48</v>
      </c>
      <c r="C20" s="80"/>
      <c r="D20" s="11">
        <f t="shared" si="0"/>
        <v>0</v>
      </c>
      <c r="E20" s="30">
        <f t="shared" si="1"/>
        <v>0</v>
      </c>
      <c r="F20" s="80">
        <f t="shared" si="6"/>
        <v>705</v>
      </c>
      <c r="G20" s="11">
        <f t="shared" si="2"/>
        <v>3.6020293986910072</v>
      </c>
      <c r="H20" s="30">
        <f t="shared" si="3"/>
        <v>5.290409725348942</v>
      </c>
      <c r="I20" s="126">
        <v>705</v>
      </c>
      <c r="J20" s="11">
        <f t="shared" si="4"/>
        <v>3.0500599196168605</v>
      </c>
      <c r="K20" s="12">
        <f t="shared" si="5"/>
        <v>4.514889529298751</v>
      </c>
    </row>
    <row r="21" spans="1:11" s="1" customFormat="1" ht="14.25" customHeight="1" thickBot="1">
      <c r="A21" s="4"/>
      <c r="B21" s="35" t="s">
        <v>49</v>
      </c>
      <c r="C21" s="80">
        <v>1</v>
      </c>
      <c r="D21" s="11">
        <f t="shared" si="0"/>
        <v>0.028232636928289104</v>
      </c>
      <c r="E21" s="30">
        <f t="shared" si="1"/>
        <v>0.043687199650502405</v>
      </c>
      <c r="F21" s="111">
        <f t="shared" si="6"/>
        <v>344</v>
      </c>
      <c r="G21" s="11">
        <f t="shared" si="2"/>
        <v>1.7575859760988743</v>
      </c>
      <c r="H21" s="30">
        <f t="shared" si="3"/>
        <v>2.5814197808794836</v>
      </c>
      <c r="I21" s="126">
        <v>345</v>
      </c>
      <c r="J21" s="11">
        <f t="shared" si="4"/>
        <v>1.4925825138550595</v>
      </c>
      <c r="K21" s="12">
        <f t="shared" si="5"/>
        <v>2.2094140249759846</v>
      </c>
    </row>
    <row r="22" spans="1:11" s="6" customFormat="1" ht="15.75" customHeight="1" thickBot="1">
      <c r="A22" s="93" t="s">
        <v>28</v>
      </c>
      <c r="B22" s="86" t="s">
        <v>50</v>
      </c>
      <c r="C22" s="87">
        <v>862</v>
      </c>
      <c r="D22" s="88">
        <f t="shared" si="0"/>
        <v>24.336533032185205</v>
      </c>
      <c r="E22" s="89">
        <f t="shared" si="1"/>
        <v>37.65836609873307</v>
      </c>
      <c r="F22" s="78">
        <f t="shared" si="6"/>
        <v>612</v>
      </c>
      <c r="G22" s="88">
        <f t="shared" si="2"/>
        <v>3.1268680737573</v>
      </c>
      <c r="H22" s="89">
        <f t="shared" si="3"/>
        <v>4.592525889239082</v>
      </c>
      <c r="I22" s="139">
        <v>1474</v>
      </c>
      <c r="J22" s="88">
        <f t="shared" si="4"/>
        <v>6.377004711369152</v>
      </c>
      <c r="K22" s="91">
        <f t="shared" si="5"/>
        <v>9.439641370477105</v>
      </c>
    </row>
    <row r="23" spans="1:11" s="1" customFormat="1" ht="15.75" customHeight="1">
      <c r="A23" s="4"/>
      <c r="B23" s="37" t="s">
        <v>51</v>
      </c>
      <c r="C23" s="109">
        <v>110</v>
      </c>
      <c r="D23" s="17">
        <f t="shared" si="0"/>
        <v>3.1055900621118013</v>
      </c>
      <c r="E23" s="29">
        <f t="shared" si="1"/>
        <v>4.8055919615552645</v>
      </c>
      <c r="F23" s="81">
        <f t="shared" si="6"/>
        <v>0</v>
      </c>
      <c r="G23" s="17">
        <f t="shared" si="2"/>
        <v>0</v>
      </c>
      <c r="H23" s="29">
        <f t="shared" si="3"/>
        <v>0</v>
      </c>
      <c r="I23" s="132">
        <v>110</v>
      </c>
      <c r="J23" s="17">
        <f t="shared" si="4"/>
        <v>0.47589587398277255</v>
      </c>
      <c r="K23" s="18">
        <f t="shared" si="5"/>
        <v>0.7044508485430676</v>
      </c>
    </row>
    <row r="24" spans="1:11" s="1" customFormat="1" ht="14.25" customHeight="1">
      <c r="A24" s="4"/>
      <c r="B24" s="35" t="s">
        <v>52</v>
      </c>
      <c r="C24" s="110">
        <v>227</v>
      </c>
      <c r="D24" s="11">
        <f t="shared" si="0"/>
        <v>6.408808582721626</v>
      </c>
      <c r="E24" s="30">
        <f t="shared" si="1"/>
        <v>9.916994320664045</v>
      </c>
      <c r="F24" s="80">
        <f t="shared" si="6"/>
        <v>176</v>
      </c>
      <c r="G24" s="11">
        <f t="shared" si="2"/>
        <v>0.8992300342831451</v>
      </c>
      <c r="H24" s="30">
        <f t="shared" si="3"/>
        <v>1.3207263995197358</v>
      </c>
      <c r="I24" s="126">
        <v>403</v>
      </c>
      <c r="J24" s="11">
        <f t="shared" si="4"/>
        <v>1.743509429227794</v>
      </c>
      <c r="K24" s="12">
        <f t="shared" si="5"/>
        <v>2.580851745116875</v>
      </c>
    </row>
    <row r="25" spans="1:11" s="1" customFormat="1" ht="15.75" customHeight="1">
      <c r="A25" s="4"/>
      <c r="B25" s="35" t="s">
        <v>85</v>
      </c>
      <c r="C25" s="110"/>
      <c r="D25" s="11">
        <f t="shared" si="0"/>
        <v>0</v>
      </c>
      <c r="E25" s="30">
        <f t="shared" si="1"/>
        <v>0</v>
      </c>
      <c r="F25" s="80">
        <f t="shared" si="6"/>
        <v>116</v>
      </c>
      <c r="G25" s="11">
        <f t="shared" si="2"/>
        <v>0.5926743407775275</v>
      </c>
      <c r="H25" s="30">
        <f t="shared" si="3"/>
        <v>0.8704787633198259</v>
      </c>
      <c r="I25" s="126">
        <v>116</v>
      </c>
      <c r="J25" s="11">
        <f t="shared" si="4"/>
        <v>0.5018538307454693</v>
      </c>
      <c r="K25" s="12">
        <f t="shared" si="5"/>
        <v>0.7428754402817803</v>
      </c>
    </row>
    <row r="26" spans="1:11" s="1" customFormat="1" ht="15.75" customHeight="1" thickBot="1">
      <c r="A26" s="4"/>
      <c r="B26" s="35" t="s">
        <v>86</v>
      </c>
      <c r="C26" s="110">
        <v>15</v>
      </c>
      <c r="D26" s="11">
        <f t="shared" si="0"/>
        <v>0.4234895539243365</v>
      </c>
      <c r="E26" s="30">
        <f t="shared" si="1"/>
        <v>0.6553079947575361</v>
      </c>
      <c r="F26" s="111">
        <f t="shared" si="6"/>
        <v>3</v>
      </c>
      <c r="G26" s="11">
        <f t="shared" si="2"/>
        <v>0.015327784675280882</v>
      </c>
      <c r="H26" s="30">
        <f t="shared" si="3"/>
        <v>0.0225123818099955</v>
      </c>
      <c r="I26" s="126">
        <v>18</v>
      </c>
      <c r="J26" s="11">
        <f t="shared" si="4"/>
        <v>0.07787387028809006</v>
      </c>
      <c r="K26" s="12">
        <f t="shared" si="5"/>
        <v>0.11527377521613832</v>
      </c>
    </row>
    <row r="27" spans="1:11" s="6" customFormat="1" ht="14.25" customHeight="1" thickBot="1">
      <c r="A27" s="93" t="s">
        <v>18</v>
      </c>
      <c r="B27" s="86" t="s">
        <v>53</v>
      </c>
      <c r="C27" s="87">
        <v>67</v>
      </c>
      <c r="D27" s="88">
        <f t="shared" si="0"/>
        <v>1.8915866741953697</v>
      </c>
      <c r="E27" s="89">
        <f t="shared" si="1"/>
        <v>2.927042376583661</v>
      </c>
      <c r="F27" s="78">
        <f t="shared" si="6"/>
        <v>1488</v>
      </c>
      <c r="G27" s="88">
        <f t="shared" si="2"/>
        <v>7.602581198939317</v>
      </c>
      <c r="H27" s="89">
        <f t="shared" si="3"/>
        <v>11.166141377757766</v>
      </c>
      <c r="I27" s="139">
        <v>1555</v>
      </c>
      <c r="J27" s="88">
        <f t="shared" si="4"/>
        <v>6.727437127665557</v>
      </c>
      <c r="K27" s="91">
        <f t="shared" si="5"/>
        <v>9.958373358949729</v>
      </c>
    </row>
    <row r="28" spans="1:11" s="1" customFormat="1" ht="12.75" hidden="1">
      <c r="A28" s="4"/>
      <c r="B28" s="37" t="s">
        <v>54</v>
      </c>
      <c r="C28" s="109"/>
      <c r="D28" s="17">
        <f t="shared" si="0"/>
        <v>0</v>
      </c>
      <c r="E28" s="29">
        <f t="shared" si="1"/>
        <v>0</v>
      </c>
      <c r="F28" s="81">
        <f t="shared" si="6"/>
        <v>0</v>
      </c>
      <c r="G28" s="17">
        <f>F28*1000/$G$2</f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3.5" customHeight="1" hidden="1">
      <c r="A29" s="4"/>
      <c r="B29" s="35" t="s">
        <v>55</v>
      </c>
      <c r="C29" s="110"/>
      <c r="D29" s="11">
        <f t="shared" si="0"/>
        <v>0</v>
      </c>
      <c r="E29" s="30">
        <f t="shared" si="1"/>
        <v>0</v>
      </c>
      <c r="F29" s="80">
        <f t="shared" si="6"/>
        <v>0</v>
      </c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35" t="s">
        <v>56</v>
      </c>
      <c r="C30" s="110"/>
      <c r="D30" s="11">
        <f t="shared" si="0"/>
        <v>0</v>
      </c>
      <c r="E30" s="30">
        <f t="shared" si="1"/>
        <v>0</v>
      </c>
      <c r="F30" s="82">
        <f t="shared" si="6"/>
        <v>0</v>
      </c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6.5" customHeight="1" hidden="1" thickBot="1">
      <c r="A31" s="5"/>
      <c r="B31" s="35" t="s">
        <v>57</v>
      </c>
      <c r="C31" s="110"/>
      <c r="D31" s="11">
        <f t="shared" si="0"/>
        <v>0</v>
      </c>
      <c r="E31" s="30">
        <f t="shared" si="1"/>
        <v>0</v>
      </c>
      <c r="F31" s="83">
        <f t="shared" si="6"/>
        <v>0</v>
      </c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86" t="s">
        <v>61</v>
      </c>
      <c r="C32" s="87">
        <v>50</v>
      </c>
      <c r="D32" s="88">
        <f t="shared" si="0"/>
        <v>1.411631846414455</v>
      </c>
      <c r="E32" s="89">
        <f t="shared" si="1"/>
        <v>2.18435998252512</v>
      </c>
      <c r="F32" s="78">
        <f t="shared" si="6"/>
        <v>342</v>
      </c>
      <c r="G32" s="88">
        <f>F32*1000/$G$2</f>
        <v>1.7473674529820205</v>
      </c>
      <c r="H32" s="89">
        <f t="shared" si="3"/>
        <v>2.5664115263394867</v>
      </c>
      <c r="I32" s="139">
        <v>392</v>
      </c>
      <c r="J32" s="88">
        <f>I32*1000/$J$2</f>
        <v>1.6959198418295167</v>
      </c>
      <c r="K32" s="91">
        <f t="shared" si="5"/>
        <v>2.510406660262568</v>
      </c>
    </row>
    <row r="33" spans="1:11" s="1" customFormat="1" ht="26.25" thickBot="1">
      <c r="A33" s="93" t="s">
        <v>76</v>
      </c>
      <c r="B33" s="86" t="s">
        <v>62</v>
      </c>
      <c r="C33" s="87">
        <v>10</v>
      </c>
      <c r="D33" s="88">
        <f t="shared" si="0"/>
        <v>0.282326369282891</v>
      </c>
      <c r="E33" s="89">
        <f t="shared" si="1"/>
        <v>0.436871996505024</v>
      </c>
      <c r="F33" s="78">
        <f t="shared" si="6"/>
        <v>225</v>
      </c>
      <c r="G33" s="88">
        <f>F33*1000/$G$2</f>
        <v>1.149583850646066</v>
      </c>
      <c r="H33" s="89">
        <f t="shared" si="3"/>
        <v>1.6884286357496623</v>
      </c>
      <c r="I33" s="139">
        <v>235</v>
      </c>
      <c r="J33" s="88">
        <f>I33*1000/$J$2</f>
        <v>1.016686639872287</v>
      </c>
      <c r="K33" s="91">
        <f t="shared" si="5"/>
        <v>1.504963176432917</v>
      </c>
    </row>
    <row r="34" spans="1:11" s="6" customFormat="1" ht="21" customHeight="1" thickBot="1">
      <c r="A34" s="93" t="s">
        <v>19</v>
      </c>
      <c r="B34" s="86" t="s">
        <v>58</v>
      </c>
      <c r="C34" s="87">
        <v>96</v>
      </c>
      <c r="D34" s="88">
        <f t="shared" si="0"/>
        <v>2.710333145115754</v>
      </c>
      <c r="E34" s="89">
        <f t="shared" si="1"/>
        <v>4.193971166448231</v>
      </c>
      <c r="F34" s="78">
        <f t="shared" si="6"/>
        <v>871</v>
      </c>
      <c r="G34" s="88">
        <f t="shared" si="2"/>
        <v>4.450166817389882</v>
      </c>
      <c r="H34" s="89">
        <f t="shared" si="3"/>
        <v>6.536094852168692</v>
      </c>
      <c r="I34" s="139">
        <v>967</v>
      </c>
      <c r="J34" s="88">
        <f t="shared" si="4"/>
        <v>4.183557364921283</v>
      </c>
      <c r="K34" s="91">
        <f t="shared" si="5"/>
        <v>6.192763368555876</v>
      </c>
    </row>
    <row r="35" spans="1:11" s="1" customFormat="1" ht="12.75">
      <c r="A35" s="4"/>
      <c r="B35" s="37" t="s">
        <v>59</v>
      </c>
      <c r="C35" s="109">
        <v>62</v>
      </c>
      <c r="D35" s="23">
        <f t="shared" si="0"/>
        <v>1.7504234895539243</v>
      </c>
      <c r="E35" s="33">
        <f t="shared" si="1"/>
        <v>2.708606378331149</v>
      </c>
      <c r="F35" s="81">
        <f t="shared" si="6"/>
        <v>565</v>
      </c>
      <c r="G35" s="23">
        <f t="shared" si="2"/>
        <v>2.886732780511233</v>
      </c>
      <c r="H35" s="33">
        <f t="shared" si="3"/>
        <v>4.239831907549152</v>
      </c>
      <c r="I35" s="132">
        <v>627</v>
      </c>
      <c r="J35" s="23">
        <f t="shared" si="4"/>
        <v>2.712606481701804</v>
      </c>
      <c r="K35" s="24">
        <f t="shared" si="5"/>
        <v>4.015369836695485</v>
      </c>
    </row>
    <row r="36" spans="1:11" s="1" customFormat="1" ht="13.5" customHeight="1">
      <c r="A36" s="4"/>
      <c r="B36" s="40" t="s">
        <v>31</v>
      </c>
      <c r="C36" s="110">
        <v>62</v>
      </c>
      <c r="D36" s="25">
        <f t="shared" si="0"/>
        <v>1.7504234895539243</v>
      </c>
      <c r="E36" s="34">
        <f t="shared" si="1"/>
        <v>2.708606378331149</v>
      </c>
      <c r="F36" s="80">
        <f t="shared" si="6"/>
        <v>190</v>
      </c>
      <c r="G36" s="25">
        <f t="shared" si="2"/>
        <v>0.9707596961011226</v>
      </c>
      <c r="H36" s="34">
        <f t="shared" si="3"/>
        <v>1.4257841812997147</v>
      </c>
      <c r="I36" s="126">
        <v>252</v>
      </c>
      <c r="J36" s="25">
        <f t="shared" si="4"/>
        <v>1.0902341840332608</v>
      </c>
      <c r="K36" s="26">
        <f t="shared" si="5"/>
        <v>1.6138328530259367</v>
      </c>
    </row>
    <row r="37" spans="1:11" s="1" customFormat="1" ht="12" customHeight="1" thickBot="1">
      <c r="A37" s="15"/>
      <c r="B37" s="35" t="s">
        <v>84</v>
      </c>
      <c r="C37" s="110"/>
      <c r="D37" s="25">
        <f t="shared" si="0"/>
        <v>0</v>
      </c>
      <c r="E37" s="34">
        <f t="shared" si="1"/>
        <v>0</v>
      </c>
      <c r="F37" s="112">
        <f t="shared" si="6"/>
        <v>162</v>
      </c>
      <c r="G37" s="25">
        <f t="shared" si="2"/>
        <v>0.8277003724651676</v>
      </c>
      <c r="H37" s="34">
        <f t="shared" si="3"/>
        <v>1.2156686177397569</v>
      </c>
      <c r="I37" s="126">
        <v>162</v>
      </c>
      <c r="J37" s="25">
        <f t="shared" si="4"/>
        <v>0.7008648325928105</v>
      </c>
      <c r="K37" s="26">
        <f t="shared" si="5"/>
        <v>1.037463976945245</v>
      </c>
    </row>
    <row r="38" spans="1:11" s="6" customFormat="1" ht="21" customHeight="1" thickBot="1">
      <c r="A38" s="93" t="s">
        <v>20</v>
      </c>
      <c r="B38" s="86" t="s">
        <v>32</v>
      </c>
      <c r="C38" s="87">
        <v>38</v>
      </c>
      <c r="D38" s="88">
        <f t="shared" si="0"/>
        <v>1.072840203274986</v>
      </c>
      <c r="E38" s="89">
        <f t="shared" si="1"/>
        <v>1.6601135867190913</v>
      </c>
      <c r="F38" s="78">
        <f t="shared" si="6"/>
        <v>1577</v>
      </c>
      <c r="G38" s="88">
        <f t="shared" si="2"/>
        <v>8.057305477639316</v>
      </c>
      <c r="H38" s="89">
        <f t="shared" si="3"/>
        <v>11.834008704787633</v>
      </c>
      <c r="I38" s="139">
        <v>1615</v>
      </c>
      <c r="J38" s="88">
        <f t="shared" si="4"/>
        <v>6.987016695292525</v>
      </c>
      <c r="K38" s="107">
        <f t="shared" si="5"/>
        <v>10.342619276336855</v>
      </c>
    </row>
    <row r="39" spans="1:11" s="1" customFormat="1" ht="12.75">
      <c r="A39" s="4"/>
      <c r="B39" s="37" t="s">
        <v>60</v>
      </c>
      <c r="C39" s="109">
        <v>10</v>
      </c>
      <c r="D39" s="17">
        <f t="shared" si="0"/>
        <v>0.282326369282891</v>
      </c>
      <c r="E39" s="29">
        <f t="shared" si="1"/>
        <v>0.436871996505024</v>
      </c>
      <c r="F39" s="81">
        <f t="shared" si="6"/>
        <v>253</v>
      </c>
      <c r="G39" s="17">
        <f t="shared" si="2"/>
        <v>1.292643174282021</v>
      </c>
      <c r="H39" s="29">
        <f t="shared" si="3"/>
        <v>1.8985441993096204</v>
      </c>
      <c r="I39" s="132">
        <v>263</v>
      </c>
      <c r="J39" s="17">
        <f t="shared" si="4"/>
        <v>1.137823771431538</v>
      </c>
      <c r="K39" s="18">
        <f t="shared" si="5"/>
        <v>1.6842779378802433</v>
      </c>
    </row>
    <row r="40" spans="1:11" s="1" customFormat="1" ht="12.75">
      <c r="A40" s="4"/>
      <c r="B40" s="35" t="s">
        <v>34</v>
      </c>
      <c r="C40" s="110">
        <v>3</v>
      </c>
      <c r="D40" s="11">
        <f t="shared" si="0"/>
        <v>0.08469791078486731</v>
      </c>
      <c r="E40" s="30">
        <f t="shared" si="1"/>
        <v>0.1310615989515072</v>
      </c>
      <c r="F40" s="80">
        <f t="shared" si="6"/>
        <v>39</v>
      </c>
      <c r="G40" s="11">
        <f t="shared" si="2"/>
        <v>0.19926120077865145</v>
      </c>
      <c r="H40" s="30">
        <f t="shared" si="3"/>
        <v>0.2926609635299415</v>
      </c>
      <c r="I40" s="126">
        <v>42</v>
      </c>
      <c r="J40" s="11">
        <f t="shared" si="4"/>
        <v>0.1817056973388768</v>
      </c>
      <c r="K40" s="12">
        <f t="shared" si="5"/>
        <v>0.2689721421709894</v>
      </c>
    </row>
    <row r="41" spans="1:11" s="1" customFormat="1" ht="12.75">
      <c r="A41" s="4"/>
      <c r="B41" s="35" t="s">
        <v>25</v>
      </c>
      <c r="C41" s="110"/>
      <c r="D41" s="11">
        <f t="shared" si="0"/>
        <v>0</v>
      </c>
      <c r="E41" s="30">
        <f t="shared" si="1"/>
        <v>0</v>
      </c>
      <c r="F41" s="80">
        <f t="shared" si="6"/>
        <v>10</v>
      </c>
      <c r="G41" s="11">
        <f t="shared" si="2"/>
        <v>0.051092615584269606</v>
      </c>
      <c r="H41" s="30">
        <f t="shared" si="3"/>
        <v>0.07504127269998499</v>
      </c>
      <c r="I41" s="126">
        <v>10</v>
      </c>
      <c r="J41" s="11">
        <f t="shared" si="4"/>
        <v>0.04326326127116114</v>
      </c>
      <c r="K41" s="12">
        <f t="shared" si="5"/>
        <v>0.06404098623118797</v>
      </c>
    </row>
    <row r="42" spans="1:11" s="1" customFormat="1" ht="13.5" thickBot="1">
      <c r="A42" s="5"/>
      <c r="B42" s="35" t="s">
        <v>35</v>
      </c>
      <c r="C42" s="110">
        <v>13</v>
      </c>
      <c r="D42" s="11">
        <f t="shared" si="0"/>
        <v>0.36702428006775834</v>
      </c>
      <c r="E42" s="30">
        <f t="shared" si="1"/>
        <v>0.5679335954565312</v>
      </c>
      <c r="F42" s="111">
        <f t="shared" si="6"/>
        <v>549</v>
      </c>
      <c r="G42" s="11">
        <f t="shared" si="2"/>
        <v>2.8049845955764012</v>
      </c>
      <c r="H42" s="30">
        <f t="shared" si="3"/>
        <v>4.119765871229176</v>
      </c>
      <c r="I42" s="126">
        <v>562</v>
      </c>
      <c r="J42" s="11">
        <f t="shared" si="4"/>
        <v>2.4313952834392563</v>
      </c>
      <c r="K42" s="12">
        <f t="shared" si="5"/>
        <v>3.5991034261927632</v>
      </c>
    </row>
    <row r="43" spans="1:11" s="6" customFormat="1" ht="23.25" customHeight="1" thickBot="1">
      <c r="A43" s="93" t="s">
        <v>21</v>
      </c>
      <c r="B43" s="86" t="s">
        <v>64</v>
      </c>
      <c r="C43" s="87">
        <v>328</v>
      </c>
      <c r="D43" s="88">
        <f t="shared" si="0"/>
        <v>9.260304912478826</v>
      </c>
      <c r="E43" s="89">
        <f t="shared" si="1"/>
        <v>14.329401485364787</v>
      </c>
      <c r="F43" s="78">
        <f t="shared" si="6"/>
        <v>0</v>
      </c>
      <c r="G43" s="88">
        <f t="shared" si="2"/>
        <v>0</v>
      </c>
      <c r="H43" s="89">
        <f t="shared" si="3"/>
        <v>0</v>
      </c>
      <c r="I43" s="139">
        <v>328</v>
      </c>
      <c r="J43" s="88">
        <f t="shared" si="4"/>
        <v>1.4190349696940854</v>
      </c>
      <c r="K43" s="107">
        <f t="shared" si="5"/>
        <v>2.100544348382965</v>
      </c>
    </row>
    <row r="44" spans="1:11" s="1" customFormat="1" ht="33.75" customHeight="1" thickBot="1">
      <c r="A44" s="9"/>
      <c r="B44" s="155" t="s">
        <v>81</v>
      </c>
      <c r="C44" s="109">
        <v>53</v>
      </c>
      <c r="D44" s="17">
        <f t="shared" si="0"/>
        <v>1.4963297571993224</v>
      </c>
      <c r="E44" s="29">
        <f t="shared" si="1"/>
        <v>2.3154215814766275</v>
      </c>
      <c r="F44" s="115">
        <f t="shared" si="6"/>
        <v>0</v>
      </c>
      <c r="G44" s="17">
        <f t="shared" si="2"/>
        <v>0</v>
      </c>
      <c r="H44" s="29">
        <f t="shared" si="3"/>
        <v>0</v>
      </c>
      <c r="I44" s="132">
        <v>53</v>
      </c>
      <c r="J44" s="17">
        <f t="shared" si="4"/>
        <v>0.22929528473715405</v>
      </c>
      <c r="K44" s="18">
        <f t="shared" si="5"/>
        <v>0.3394172270252962</v>
      </c>
    </row>
    <row r="45" spans="1:11" s="1" customFormat="1" ht="16.5" customHeight="1" thickBot="1">
      <c r="A45" s="4"/>
      <c r="B45" s="153" t="s">
        <v>79</v>
      </c>
      <c r="C45" s="110">
        <v>23</v>
      </c>
      <c r="D45" s="11">
        <f t="shared" si="0"/>
        <v>0.6493506493506493</v>
      </c>
      <c r="E45" s="30">
        <f t="shared" si="1"/>
        <v>1.0048055919615553</v>
      </c>
      <c r="F45" s="116">
        <f t="shared" si="6"/>
        <v>0</v>
      </c>
      <c r="G45" s="11">
        <f t="shared" si="2"/>
        <v>0</v>
      </c>
      <c r="H45" s="30">
        <f t="shared" si="3"/>
        <v>0</v>
      </c>
      <c r="I45" s="126">
        <v>23</v>
      </c>
      <c r="J45" s="11">
        <f t="shared" si="4"/>
        <v>0.09950550092367062</v>
      </c>
      <c r="K45" s="12">
        <f t="shared" si="5"/>
        <v>0.14729426833173231</v>
      </c>
    </row>
    <row r="46" spans="1:11" s="1" customFormat="1" ht="18" customHeight="1" thickBot="1">
      <c r="A46" s="93" t="s">
        <v>77</v>
      </c>
      <c r="B46" s="86" t="s">
        <v>63</v>
      </c>
      <c r="C46" s="87">
        <v>7</v>
      </c>
      <c r="D46" s="88">
        <f t="shared" si="0"/>
        <v>0.1976284584980237</v>
      </c>
      <c r="E46" s="89">
        <f t="shared" si="1"/>
        <v>0.3058103975535168</v>
      </c>
      <c r="F46" s="78">
        <f t="shared" si="6"/>
        <v>2</v>
      </c>
      <c r="G46" s="88">
        <f>F46*1000/$G$2</f>
        <v>0.01021852311685392</v>
      </c>
      <c r="H46" s="89">
        <f t="shared" si="3"/>
        <v>0.015008254539996999</v>
      </c>
      <c r="I46" s="139">
        <v>9</v>
      </c>
      <c r="J46" s="88">
        <f>I46*1000/$J$2</f>
        <v>0.03893693514404503</v>
      </c>
      <c r="K46" s="91">
        <f t="shared" si="5"/>
        <v>0.05763688760806916</v>
      </c>
    </row>
    <row r="47" spans="1:11" s="6" customFormat="1" ht="21" customHeight="1" thickBot="1">
      <c r="A47" s="93" t="s">
        <v>29</v>
      </c>
      <c r="B47" s="86" t="s">
        <v>65</v>
      </c>
      <c r="C47" s="87">
        <v>2</v>
      </c>
      <c r="D47" s="88">
        <f t="shared" si="0"/>
        <v>0.05646527385657821</v>
      </c>
      <c r="E47" s="89">
        <f t="shared" si="1"/>
        <v>0.08737439930100481</v>
      </c>
      <c r="F47" s="78">
        <f t="shared" si="6"/>
        <v>170</v>
      </c>
      <c r="G47" s="88">
        <f t="shared" si="2"/>
        <v>0.8685744649325833</v>
      </c>
      <c r="H47" s="89">
        <f t="shared" si="3"/>
        <v>1.2757016358997448</v>
      </c>
      <c r="I47" s="139">
        <v>172</v>
      </c>
      <c r="J47" s="88">
        <f t="shared" si="4"/>
        <v>0.7441280938639716</v>
      </c>
      <c r="K47" s="91">
        <f t="shared" si="5"/>
        <v>1.1015049631764329</v>
      </c>
    </row>
    <row r="48" spans="1:11" s="6" customFormat="1" ht="19.5" customHeight="1" thickBot="1">
      <c r="A48" s="93" t="s">
        <v>30</v>
      </c>
      <c r="B48" s="86" t="s">
        <v>66</v>
      </c>
      <c r="C48" s="87">
        <v>659</v>
      </c>
      <c r="D48" s="88">
        <f t="shared" si="0"/>
        <v>18.605307735742517</v>
      </c>
      <c r="E48" s="89">
        <f t="shared" si="1"/>
        <v>28.789864569681082</v>
      </c>
      <c r="F48" s="78">
        <f t="shared" si="6"/>
        <v>1812</v>
      </c>
      <c r="G48" s="88">
        <f t="shared" si="2"/>
        <v>9.257981943869652</v>
      </c>
      <c r="H48" s="89">
        <f t="shared" si="3"/>
        <v>13.59747861323728</v>
      </c>
      <c r="I48" s="139">
        <v>2471</v>
      </c>
      <c r="J48" s="88">
        <f t="shared" si="4"/>
        <v>10.690351860103918</v>
      </c>
      <c r="K48" s="91">
        <f t="shared" si="5"/>
        <v>15.824527697726545</v>
      </c>
    </row>
    <row r="49" spans="1:11" s="1" customFormat="1" ht="12.75">
      <c r="A49" s="4"/>
      <c r="B49" s="37" t="s">
        <v>67</v>
      </c>
      <c r="C49" s="109">
        <v>104</v>
      </c>
      <c r="D49" s="17">
        <f t="shared" si="0"/>
        <v>2.9361942405420667</v>
      </c>
      <c r="E49" s="29">
        <f t="shared" si="1"/>
        <v>4.54346876365225</v>
      </c>
      <c r="F49" s="81">
        <f t="shared" si="6"/>
        <v>447</v>
      </c>
      <c r="G49" s="17">
        <f t="shared" si="2"/>
        <v>2.2838399166168513</v>
      </c>
      <c r="H49" s="29">
        <f t="shared" si="3"/>
        <v>3.354344889689329</v>
      </c>
      <c r="I49" s="132">
        <v>551</v>
      </c>
      <c r="J49" s="17">
        <f t="shared" si="4"/>
        <v>2.383805696040979</v>
      </c>
      <c r="K49" s="18">
        <f t="shared" si="5"/>
        <v>3.5286583413384567</v>
      </c>
    </row>
    <row r="50" spans="1:11" s="1" customFormat="1" ht="12.75">
      <c r="A50" s="4"/>
      <c r="B50" s="35" t="s">
        <v>71</v>
      </c>
      <c r="C50" s="110">
        <v>2</v>
      </c>
      <c r="D50" s="11">
        <f t="shared" si="0"/>
        <v>0.05646527385657821</v>
      </c>
      <c r="E50" s="30">
        <f t="shared" si="1"/>
        <v>0.08737439930100481</v>
      </c>
      <c r="F50" s="80">
        <f t="shared" si="6"/>
        <v>9</v>
      </c>
      <c r="G50" s="11">
        <f t="shared" si="2"/>
        <v>0.045983354025842645</v>
      </c>
      <c r="H50" s="30">
        <f t="shared" si="3"/>
        <v>0.0675371454299865</v>
      </c>
      <c r="I50" s="126">
        <v>11</v>
      </c>
      <c r="J50" s="11">
        <f t="shared" si="4"/>
        <v>0.047589587398277254</v>
      </c>
      <c r="K50" s="12">
        <f t="shared" si="5"/>
        <v>0.07044508485430676</v>
      </c>
    </row>
    <row r="51" spans="1:11" s="1" customFormat="1" ht="12.75">
      <c r="A51" s="4"/>
      <c r="B51" s="35" t="s">
        <v>68</v>
      </c>
      <c r="C51" s="110">
        <v>4</v>
      </c>
      <c r="D51" s="11">
        <f t="shared" si="0"/>
        <v>0.11293054771315642</v>
      </c>
      <c r="E51" s="30">
        <f t="shared" si="1"/>
        <v>0.17474879860200962</v>
      </c>
      <c r="F51" s="80">
        <f t="shared" si="6"/>
        <v>169</v>
      </c>
      <c r="G51" s="11">
        <f t="shared" si="2"/>
        <v>0.8634652033741563</v>
      </c>
      <c r="H51" s="30">
        <f t="shared" si="3"/>
        <v>1.2681975086297463</v>
      </c>
      <c r="I51" s="126">
        <v>173</v>
      </c>
      <c r="J51" s="11">
        <f t="shared" si="4"/>
        <v>0.7484544199910877</v>
      </c>
      <c r="K51" s="12">
        <f t="shared" si="5"/>
        <v>1.1079090617995517</v>
      </c>
    </row>
    <row r="52" spans="1:11" s="1" customFormat="1" ht="12.75">
      <c r="A52" s="4"/>
      <c r="B52" s="35" t="s">
        <v>72</v>
      </c>
      <c r="C52" s="110">
        <v>3</v>
      </c>
      <c r="D52" s="11">
        <f t="shared" si="0"/>
        <v>0.08469791078486731</v>
      </c>
      <c r="E52" s="30">
        <f t="shared" si="1"/>
        <v>0.1310615989515072</v>
      </c>
      <c r="F52" s="80">
        <f t="shared" si="6"/>
        <v>34</v>
      </c>
      <c r="G52" s="11">
        <f t="shared" si="2"/>
        <v>0.17371489298651666</v>
      </c>
      <c r="H52" s="30">
        <f t="shared" si="3"/>
        <v>0.25514032717994894</v>
      </c>
      <c r="I52" s="126">
        <v>37</v>
      </c>
      <c r="J52" s="11">
        <f t="shared" si="4"/>
        <v>0.16007406670329624</v>
      </c>
      <c r="K52" s="12">
        <f t="shared" si="5"/>
        <v>0.23695164905539545</v>
      </c>
    </row>
    <row r="53" spans="1:11" s="1" customFormat="1" ht="12.75">
      <c r="A53" s="4"/>
      <c r="B53" s="35" t="s">
        <v>69</v>
      </c>
      <c r="C53" s="110">
        <v>110</v>
      </c>
      <c r="D53" s="11">
        <f t="shared" si="0"/>
        <v>3.1055900621118013</v>
      </c>
      <c r="E53" s="30">
        <f t="shared" si="1"/>
        <v>4.8055919615552645</v>
      </c>
      <c r="F53" s="80">
        <f t="shared" si="6"/>
        <v>426</v>
      </c>
      <c r="G53" s="11">
        <f t="shared" si="2"/>
        <v>2.1765454238898854</v>
      </c>
      <c r="H53" s="30">
        <f t="shared" si="3"/>
        <v>3.1967582170193607</v>
      </c>
      <c r="I53" s="126">
        <v>536</v>
      </c>
      <c r="J53" s="11">
        <f t="shared" si="4"/>
        <v>2.3189108041342372</v>
      </c>
      <c r="K53" s="12">
        <f t="shared" si="5"/>
        <v>3.4325968619916747</v>
      </c>
    </row>
    <row r="54" spans="1:11" s="1" customFormat="1" ht="12.75">
      <c r="A54" s="4"/>
      <c r="B54" s="35" t="s">
        <v>73</v>
      </c>
      <c r="C54" s="110">
        <v>94</v>
      </c>
      <c r="D54" s="11">
        <f t="shared" si="0"/>
        <v>2.6538678712591754</v>
      </c>
      <c r="E54" s="30">
        <f t="shared" si="1"/>
        <v>4.106596767147225</v>
      </c>
      <c r="F54" s="80">
        <f t="shared" si="6"/>
        <v>271</v>
      </c>
      <c r="G54" s="11">
        <f t="shared" si="2"/>
        <v>1.3846098823337063</v>
      </c>
      <c r="H54" s="30">
        <f t="shared" si="3"/>
        <v>2.033618490169593</v>
      </c>
      <c r="I54" s="126">
        <v>365</v>
      </c>
      <c r="J54" s="11">
        <f t="shared" si="4"/>
        <v>1.5791090363973816</v>
      </c>
      <c r="K54" s="12">
        <f t="shared" si="5"/>
        <v>2.3374959974383605</v>
      </c>
    </row>
    <row r="55" spans="1:11" s="1" customFormat="1" ht="12.75">
      <c r="A55" s="4"/>
      <c r="B55" s="35" t="s">
        <v>70</v>
      </c>
      <c r="C55" s="110">
        <v>29</v>
      </c>
      <c r="D55" s="11">
        <f t="shared" si="0"/>
        <v>0.818746470920384</v>
      </c>
      <c r="E55" s="30">
        <f t="shared" si="1"/>
        <v>1.2669287898645696</v>
      </c>
      <c r="F55" s="80">
        <f t="shared" si="6"/>
        <v>440</v>
      </c>
      <c r="G55" s="11">
        <f t="shared" si="2"/>
        <v>2.2480750857078626</v>
      </c>
      <c r="H55" s="30">
        <f t="shared" si="3"/>
        <v>3.3018159987993396</v>
      </c>
      <c r="I55" s="126">
        <v>469</v>
      </c>
      <c r="J55" s="11">
        <f t="shared" si="4"/>
        <v>2.0290469536174576</v>
      </c>
      <c r="K55" s="12">
        <f t="shared" si="5"/>
        <v>3.003522254242715</v>
      </c>
    </row>
    <row r="56" spans="1:11" s="1" customFormat="1" ht="12.75">
      <c r="A56" s="4"/>
      <c r="B56" s="35" t="s">
        <v>74</v>
      </c>
      <c r="C56" s="110">
        <v>22</v>
      </c>
      <c r="D56" s="11">
        <f t="shared" si="0"/>
        <v>0.6211180124223602</v>
      </c>
      <c r="E56" s="30">
        <f t="shared" si="1"/>
        <v>0.9611183923110529</v>
      </c>
      <c r="F56" s="80">
        <f t="shared" si="6"/>
        <v>374</v>
      </c>
      <c r="G56" s="11">
        <f t="shared" si="2"/>
        <v>1.9108638228516832</v>
      </c>
      <c r="H56" s="30">
        <f t="shared" si="3"/>
        <v>2.8065435989794385</v>
      </c>
      <c r="I56" s="126">
        <v>396</v>
      </c>
      <c r="J56" s="11">
        <f t="shared" si="4"/>
        <v>1.7132251463379813</v>
      </c>
      <c r="K56" s="12">
        <f t="shared" si="5"/>
        <v>2.5360230547550433</v>
      </c>
    </row>
    <row r="57" spans="1:11" s="1" customFormat="1" ht="13.5" thickBot="1">
      <c r="A57" s="4"/>
      <c r="B57" s="35" t="s">
        <v>33</v>
      </c>
      <c r="C57" s="117">
        <v>52</v>
      </c>
      <c r="D57" s="11">
        <f t="shared" si="0"/>
        <v>1.4680971202710333</v>
      </c>
      <c r="E57" s="30">
        <f>C57*100/C$61</f>
        <v>2.271734381826125</v>
      </c>
      <c r="F57" s="82">
        <f t="shared" si="6"/>
        <v>22</v>
      </c>
      <c r="G57" s="11">
        <f t="shared" si="2"/>
        <v>0.11240375428539313</v>
      </c>
      <c r="H57" s="30">
        <f>F57*100/F$61</f>
        <v>0.16509079993996698</v>
      </c>
      <c r="I57" s="126">
        <v>74</v>
      </c>
      <c r="J57" s="11">
        <f t="shared" si="4"/>
        <v>0.3201481334065925</v>
      </c>
      <c r="K57" s="12">
        <f t="shared" si="5"/>
        <v>0.4739032981107909</v>
      </c>
    </row>
    <row r="58" spans="1:11" s="6" customFormat="1" ht="21" customHeight="1" thickBot="1">
      <c r="A58" s="93" t="s">
        <v>101</v>
      </c>
      <c r="B58" s="86" t="s">
        <v>100</v>
      </c>
      <c r="C58" s="87">
        <v>6</v>
      </c>
      <c r="D58" s="88">
        <f>C58*1000/$D$2</f>
        <v>0.16939582156973462</v>
      </c>
      <c r="E58" s="89">
        <f>C58*100/C$61</f>
        <v>0.2621231979030144</v>
      </c>
      <c r="F58" s="78">
        <f>I58-C58</f>
        <v>642</v>
      </c>
      <c r="G58" s="88">
        <f>F58*1000/$G$2</f>
        <v>3.2801459205101087</v>
      </c>
      <c r="H58" s="89">
        <f>F58*100/F$61</f>
        <v>4.8176497073390365</v>
      </c>
      <c r="I58" s="139">
        <v>648</v>
      </c>
      <c r="J58" s="88">
        <f>I58*1000/$J$2</f>
        <v>2.803459330371242</v>
      </c>
      <c r="K58" s="91">
        <f>I58*100/I$61</f>
        <v>4.14985590778098</v>
      </c>
    </row>
    <row r="59" spans="1:11" s="1" customFormat="1" ht="12.75">
      <c r="A59" s="4"/>
      <c r="B59" s="37" t="s">
        <v>102</v>
      </c>
      <c r="C59" s="109">
        <v>6</v>
      </c>
      <c r="D59" s="17">
        <f>C59*1000/$D$2</f>
        <v>0.16939582156973462</v>
      </c>
      <c r="E59" s="29">
        <f>C59*100/C$61</f>
        <v>0.2621231979030144</v>
      </c>
      <c r="F59" s="81">
        <f>I59-C59</f>
        <v>587</v>
      </c>
      <c r="G59" s="17">
        <f>F59*1000/$G$2</f>
        <v>2.9991365347966257</v>
      </c>
      <c r="H59" s="29">
        <f>F59*100/F$61</f>
        <v>4.404922707489119</v>
      </c>
      <c r="I59" s="132">
        <v>593</v>
      </c>
      <c r="J59" s="17">
        <f>I59*1000/$J$2</f>
        <v>2.5655113933798557</v>
      </c>
      <c r="K59" s="18">
        <f>I59*100/I$61</f>
        <v>3.797630483509446</v>
      </c>
    </row>
    <row r="60" spans="1:11" s="1" customFormat="1" ht="13.5" thickBot="1">
      <c r="A60" s="22"/>
      <c r="B60" s="227" t="s">
        <v>103</v>
      </c>
      <c r="C60" s="113"/>
      <c r="D60" s="17">
        <f>C60*1000/$D$2</f>
        <v>0</v>
      </c>
      <c r="E60" s="29">
        <f>C60*100/C$61</f>
        <v>0</v>
      </c>
      <c r="F60" s="81">
        <f>I60-C60</f>
        <v>55</v>
      </c>
      <c r="G60" s="17">
        <f>F60*1000/$G$2</f>
        <v>0.28100938571348283</v>
      </c>
      <c r="H60" s="29">
        <f>F60*100/F$61</f>
        <v>0.41272699984991745</v>
      </c>
      <c r="I60" s="132">
        <v>55</v>
      </c>
      <c r="J60" s="17">
        <f>I60*1000/$J$2</f>
        <v>0.23794793699138628</v>
      </c>
      <c r="K60" s="18">
        <f>I60*100/I$61</f>
        <v>0.3522254242715338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2289</v>
      </c>
      <c r="D61" s="204">
        <f t="shared" si="0"/>
        <v>64.62450592885375</v>
      </c>
      <c r="E61" s="89"/>
      <c r="F61" s="139">
        <f>F48+F47+F46+F43+F38+F34+F33+F32+F27+F22+F18+F17+F16+F14+F13+F11+F10+F8+F5+F58</f>
        <v>13326</v>
      </c>
      <c r="G61" s="204">
        <f t="shared" si="2"/>
        <v>68.08601952759767</v>
      </c>
      <c r="H61" s="89"/>
      <c r="I61" s="139">
        <f>I48+I47+I46+I43+I38+I34+I33+I32+I27+I22+I18+I17+I16+I14+I13+I11+I10+I8+I5+I58</f>
        <v>15615</v>
      </c>
      <c r="J61" s="204">
        <f t="shared" si="4"/>
        <v>67.55558247491813</v>
      </c>
      <c r="K61" s="91"/>
    </row>
    <row r="62" spans="1:11" s="6" customFormat="1" ht="22.5" customHeight="1">
      <c r="A62" s="14"/>
      <c r="B62" s="228" t="s">
        <v>23</v>
      </c>
      <c r="C62" s="228"/>
      <c r="D62" s="228"/>
      <c r="E62" s="228"/>
      <c r="F62" s="228"/>
      <c r="G62" s="228"/>
      <c r="H62" s="228"/>
      <c r="I62" s="229"/>
      <c r="J62" s="229"/>
      <c r="K62" s="229"/>
    </row>
  </sheetData>
  <sheetProtection/>
  <mergeCells count="5">
    <mergeCell ref="B62:H62"/>
    <mergeCell ref="I62:K62"/>
    <mergeCell ref="A1:K1"/>
    <mergeCell ref="A3:A4"/>
    <mergeCell ref="B3:B4"/>
  </mergeCells>
  <printOptions horizontalCentered="1"/>
  <pageMargins left="0.75" right="0.75" top="0.6299212598425197" bottom="0.4724409448818898" header="0" footer="0"/>
  <pageSetup horizontalDpi="600" verticalDpi="600" orientation="landscape" paperSize="9" r:id="rId1"/>
  <headerFooter alignWithMargins="0">
    <oddFooter>&amp;L&amp;Z&amp;F*&amp;A&amp;R&amp;P -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42" sqref="F4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35420</v>
      </c>
      <c r="E2" s="225"/>
      <c r="F2" s="225"/>
      <c r="G2" s="224">
        <v>195723</v>
      </c>
      <c r="H2" s="2"/>
      <c r="I2" s="2"/>
      <c r="J2" s="224">
        <f>G2+D2</f>
        <v>231143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/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>
        <f aca="true" t="shared" si="1" ref="E5:E36">IF(C$61=0,0,C5*100/C$61)</f>
        <v>0</v>
      </c>
      <c r="F5" s="129">
        <f>I5-C5</f>
        <v>31</v>
      </c>
      <c r="G5" s="88">
        <f aca="true" t="shared" si="2" ref="G5:G36">F5*1000/$G$2</f>
        <v>0.15838710831123579</v>
      </c>
      <c r="H5" s="89">
        <f aca="true" t="shared" si="3" ref="H5:H36">IF(F$61=0,0,F5*100/F$61)</f>
        <v>5.115511551155116</v>
      </c>
      <c r="I5" s="139">
        <v>31</v>
      </c>
      <c r="J5" s="88">
        <f aca="true" t="shared" si="4" ref="J5:J36">I5*1000/$J$2</f>
        <v>0.13411610994059955</v>
      </c>
      <c r="K5" s="91">
        <f aca="true" t="shared" si="5" ref="K5:K36">IF(I$61=0,0,I5*100/I$61)</f>
        <v>4.8286604361370715</v>
      </c>
    </row>
    <row r="6" spans="1:11" s="1" customFormat="1" ht="12.75" customHeight="1">
      <c r="A6" s="4"/>
      <c r="B6" s="37" t="s">
        <v>36</v>
      </c>
      <c r="C6" s="140"/>
      <c r="D6" s="17">
        <f t="shared" si="0"/>
        <v>0</v>
      </c>
      <c r="E6" s="29">
        <f t="shared" si="1"/>
        <v>0</v>
      </c>
      <c r="F6" s="132">
        <f aca="true" t="shared" si="6" ref="F6:F26">I6-C6</f>
        <v>0</v>
      </c>
      <c r="G6" s="17">
        <f t="shared" si="2"/>
        <v>0</v>
      </c>
      <c r="H6" s="29">
        <f t="shared" si="3"/>
        <v>0</v>
      </c>
      <c r="I6" s="132"/>
      <c r="J6" s="17">
        <f t="shared" si="4"/>
        <v>0</v>
      </c>
      <c r="K6" s="18">
        <f t="shared" si="5"/>
        <v>0</v>
      </c>
    </row>
    <row r="7" spans="1:11" s="1" customFormat="1" ht="14.25" customHeight="1" thickBot="1">
      <c r="A7" s="4"/>
      <c r="B7" s="36" t="s">
        <v>37</v>
      </c>
      <c r="C7" s="141"/>
      <c r="D7" s="11">
        <f t="shared" si="0"/>
        <v>0</v>
      </c>
      <c r="E7" s="30">
        <f t="shared" si="1"/>
        <v>0</v>
      </c>
      <c r="F7" s="127">
        <f t="shared" si="6"/>
        <v>0</v>
      </c>
      <c r="G7" s="13">
        <f t="shared" si="2"/>
        <v>0</v>
      </c>
      <c r="H7" s="32">
        <f t="shared" si="3"/>
        <v>0</v>
      </c>
      <c r="I7" s="134"/>
      <c r="J7" s="13">
        <f t="shared" si="4"/>
        <v>0</v>
      </c>
      <c r="K7" s="12">
        <f t="shared" si="5"/>
        <v>0</v>
      </c>
    </row>
    <row r="8" spans="1:11" ht="13.5" customHeight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1"/>
        <v>0</v>
      </c>
      <c r="F8" s="129">
        <f t="shared" si="6"/>
        <v>0</v>
      </c>
      <c r="G8" s="88">
        <f t="shared" si="2"/>
        <v>0</v>
      </c>
      <c r="H8" s="89">
        <f t="shared" si="3"/>
        <v>0</v>
      </c>
      <c r="I8" s="139"/>
      <c r="J8" s="88">
        <f t="shared" si="4"/>
        <v>0</v>
      </c>
      <c r="K8" s="91">
        <f t="shared" si="5"/>
        <v>0</v>
      </c>
    </row>
    <row r="9" spans="1:11" s="1" customFormat="1" ht="15" customHeight="1" thickBot="1">
      <c r="A9" s="15"/>
      <c r="B9" s="37" t="s">
        <v>39</v>
      </c>
      <c r="C9" s="140"/>
      <c r="D9" s="17">
        <f t="shared" si="0"/>
        <v>0</v>
      </c>
      <c r="E9" s="29">
        <f t="shared" si="1"/>
        <v>0</v>
      </c>
      <c r="F9" s="127">
        <f t="shared" si="6"/>
        <v>0</v>
      </c>
      <c r="G9" s="17">
        <f t="shared" si="2"/>
        <v>0</v>
      </c>
      <c r="H9" s="29">
        <f t="shared" si="3"/>
        <v>0</v>
      </c>
      <c r="I9" s="132"/>
      <c r="J9" s="17">
        <f t="shared" si="4"/>
        <v>0</v>
      </c>
      <c r="K9" s="18">
        <f t="shared" si="5"/>
        <v>0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>
        <f t="shared" si="6"/>
        <v>0</v>
      </c>
      <c r="G10" s="88">
        <f t="shared" si="2"/>
        <v>0</v>
      </c>
      <c r="H10" s="89">
        <f t="shared" si="3"/>
        <v>0</v>
      </c>
      <c r="I10" s="139"/>
      <c r="J10" s="88">
        <f t="shared" si="4"/>
        <v>0</v>
      </c>
      <c r="K10" s="91">
        <f t="shared" si="5"/>
        <v>0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>
        <f t="shared" si="6"/>
        <v>0</v>
      </c>
      <c r="G11" s="88">
        <f t="shared" si="2"/>
        <v>0</v>
      </c>
      <c r="H11" s="89">
        <f t="shared" si="3"/>
        <v>0</v>
      </c>
      <c r="I11" s="139"/>
      <c r="J11" s="88">
        <f t="shared" si="4"/>
        <v>0</v>
      </c>
      <c r="K11" s="91">
        <f t="shared" si="5"/>
        <v>0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>
        <f t="shared" si="6"/>
        <v>0</v>
      </c>
      <c r="G12" s="27">
        <f t="shared" si="2"/>
        <v>0</v>
      </c>
      <c r="H12" s="31">
        <f t="shared" si="3"/>
        <v>0</v>
      </c>
      <c r="I12" s="127"/>
      <c r="J12" s="27">
        <f t="shared" si="4"/>
        <v>0</v>
      </c>
      <c r="K12" s="28">
        <f t="shared" si="5"/>
        <v>0</v>
      </c>
    </row>
    <row r="13" spans="1:11" s="6" customFormat="1" ht="15" customHeight="1" hidden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1"/>
        <v>0</v>
      </c>
      <c r="F13" s="129">
        <f t="shared" si="6"/>
        <v>0</v>
      </c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15.75" customHeight="1" hidden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1"/>
        <v>0</v>
      </c>
      <c r="F14" s="129">
        <f t="shared" si="6"/>
        <v>0</v>
      </c>
      <c r="G14" s="88">
        <f t="shared" si="2"/>
        <v>0</v>
      </c>
      <c r="H14" s="89">
        <f t="shared" si="3"/>
        <v>0</v>
      </c>
      <c r="I14" s="139"/>
      <c r="J14" s="88">
        <f t="shared" si="4"/>
        <v>0</v>
      </c>
      <c r="K14" s="107">
        <f t="shared" si="5"/>
        <v>0</v>
      </c>
    </row>
    <row r="15" spans="1:11" s="1" customFormat="1" ht="15.75" customHeight="1" hidden="1" thickBot="1">
      <c r="A15" s="4"/>
      <c r="B15" s="39" t="s">
        <v>44</v>
      </c>
      <c r="C15" s="144"/>
      <c r="D15" s="13">
        <f t="shared" si="0"/>
        <v>0</v>
      </c>
      <c r="E15" s="32">
        <f t="shared" si="1"/>
        <v>0</v>
      </c>
      <c r="F15" s="127">
        <f t="shared" si="6"/>
        <v>0</v>
      </c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>
        <f t="shared" si="6"/>
        <v>0</v>
      </c>
      <c r="G16" s="101">
        <f t="shared" si="2"/>
        <v>0</v>
      </c>
      <c r="H16" s="102">
        <f t="shared" si="3"/>
        <v>0</v>
      </c>
      <c r="I16" s="129"/>
      <c r="J16" s="101">
        <f t="shared" si="4"/>
        <v>0</v>
      </c>
      <c r="K16" s="103">
        <f t="shared" si="5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>
        <f t="shared" si="6"/>
        <v>0</v>
      </c>
      <c r="G17" s="88">
        <f t="shared" si="2"/>
        <v>0</v>
      </c>
      <c r="H17" s="89">
        <f t="shared" si="3"/>
        <v>0</v>
      </c>
      <c r="I17" s="139"/>
      <c r="J17" s="88">
        <f t="shared" si="4"/>
        <v>0</v>
      </c>
      <c r="K17" s="91">
        <f t="shared" si="5"/>
        <v>0</v>
      </c>
    </row>
    <row r="18" spans="1:11" s="6" customFormat="1" ht="18" customHeight="1" hidden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1"/>
        <v>0</v>
      </c>
      <c r="F18" s="129">
        <f t="shared" si="6"/>
        <v>0</v>
      </c>
      <c r="G18" s="88">
        <f t="shared" si="2"/>
        <v>0</v>
      </c>
      <c r="H18" s="89">
        <f t="shared" si="3"/>
        <v>0</v>
      </c>
      <c r="I18" s="139"/>
      <c r="J18" s="88">
        <f t="shared" si="4"/>
        <v>0</v>
      </c>
      <c r="K18" s="91">
        <f t="shared" si="5"/>
        <v>0</v>
      </c>
    </row>
    <row r="19" spans="1:11" s="1" customFormat="1" ht="14.25" customHeight="1" hidden="1">
      <c r="A19" s="4"/>
      <c r="B19" s="35" t="s">
        <v>47</v>
      </c>
      <c r="C19" s="140"/>
      <c r="D19" s="17">
        <f t="shared" si="0"/>
        <v>0</v>
      </c>
      <c r="E19" s="29">
        <f t="shared" si="1"/>
        <v>0</v>
      </c>
      <c r="F19" s="132">
        <f t="shared" si="6"/>
        <v>0</v>
      </c>
      <c r="G19" s="17">
        <f t="shared" si="2"/>
        <v>0</v>
      </c>
      <c r="H19" s="29">
        <f t="shared" si="3"/>
        <v>0</v>
      </c>
      <c r="I19" s="132"/>
      <c r="J19" s="17">
        <f t="shared" si="4"/>
        <v>0</v>
      </c>
      <c r="K19" s="18">
        <f t="shared" si="5"/>
        <v>0</v>
      </c>
    </row>
    <row r="20" spans="1:11" s="1" customFormat="1" ht="15.75" customHeight="1" hidden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>
        <f t="shared" si="6"/>
        <v>0</v>
      </c>
      <c r="G20" s="11">
        <f t="shared" si="2"/>
        <v>0</v>
      </c>
      <c r="H20" s="30">
        <f t="shared" si="3"/>
        <v>0</v>
      </c>
      <c r="I20" s="126"/>
      <c r="J20" s="11">
        <f t="shared" si="4"/>
        <v>0</v>
      </c>
      <c r="K20" s="12">
        <f t="shared" si="5"/>
        <v>0</v>
      </c>
    </row>
    <row r="21" spans="1:11" s="1" customFormat="1" ht="16.5" customHeight="1" hidden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>
        <f t="shared" si="6"/>
        <v>0</v>
      </c>
      <c r="G21" s="11">
        <f t="shared" si="2"/>
        <v>0</v>
      </c>
      <c r="H21" s="30">
        <f t="shared" si="3"/>
        <v>0</v>
      </c>
      <c r="I21" s="126"/>
      <c r="J21" s="11">
        <f t="shared" si="4"/>
        <v>0</v>
      </c>
      <c r="K21" s="12">
        <f t="shared" si="5"/>
        <v>0</v>
      </c>
    </row>
    <row r="22" spans="1:11" s="6" customFormat="1" ht="15.75" customHeight="1" hidden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1"/>
        <v>0</v>
      </c>
      <c r="F22" s="129">
        <f t="shared" si="6"/>
        <v>0</v>
      </c>
      <c r="G22" s="88">
        <f t="shared" si="2"/>
        <v>0</v>
      </c>
      <c r="H22" s="89">
        <f t="shared" si="3"/>
        <v>0</v>
      </c>
      <c r="I22" s="139"/>
      <c r="J22" s="88">
        <f t="shared" si="4"/>
        <v>0</v>
      </c>
      <c r="K22" s="91">
        <f t="shared" si="5"/>
        <v>0</v>
      </c>
    </row>
    <row r="23" spans="1:11" s="1" customFormat="1" ht="15.75" customHeight="1" hidden="1">
      <c r="A23" s="4"/>
      <c r="B23" s="37" t="s">
        <v>51</v>
      </c>
      <c r="C23" s="140"/>
      <c r="D23" s="17">
        <f t="shared" si="0"/>
        <v>0</v>
      </c>
      <c r="E23" s="29">
        <f t="shared" si="1"/>
        <v>0</v>
      </c>
      <c r="F23" s="132">
        <f t="shared" si="6"/>
        <v>0</v>
      </c>
      <c r="G23" s="17">
        <f t="shared" si="2"/>
        <v>0</v>
      </c>
      <c r="H23" s="29">
        <f t="shared" si="3"/>
        <v>0</v>
      </c>
      <c r="I23" s="132"/>
      <c r="J23" s="17">
        <f t="shared" si="4"/>
        <v>0</v>
      </c>
      <c r="K23" s="18">
        <f t="shared" si="5"/>
        <v>0</v>
      </c>
    </row>
    <row r="24" spans="1:11" s="1" customFormat="1" ht="14.25" customHeight="1" hidden="1">
      <c r="A24" s="4"/>
      <c r="B24" s="35" t="s">
        <v>52</v>
      </c>
      <c r="C24" s="141"/>
      <c r="D24" s="11">
        <f t="shared" si="0"/>
        <v>0</v>
      </c>
      <c r="E24" s="30">
        <f t="shared" si="1"/>
        <v>0</v>
      </c>
      <c r="F24" s="126">
        <f t="shared" si="6"/>
        <v>0</v>
      </c>
      <c r="G24" s="11">
        <f t="shared" si="2"/>
        <v>0</v>
      </c>
      <c r="H24" s="30">
        <f t="shared" si="3"/>
        <v>0</v>
      </c>
      <c r="I24" s="126"/>
      <c r="J24" s="11">
        <f t="shared" si="4"/>
        <v>0</v>
      </c>
      <c r="K24" s="12">
        <f t="shared" si="5"/>
        <v>0</v>
      </c>
    </row>
    <row r="25" spans="1:11" s="1" customFormat="1" ht="15.75" customHeight="1" hidden="1">
      <c r="A25" s="4"/>
      <c r="B25" s="35" t="s">
        <v>85</v>
      </c>
      <c r="C25" s="141"/>
      <c r="D25" s="11">
        <f t="shared" si="0"/>
        <v>0</v>
      </c>
      <c r="E25" s="30">
        <f t="shared" si="1"/>
        <v>0</v>
      </c>
      <c r="F25" s="126">
        <f t="shared" si="6"/>
        <v>0</v>
      </c>
      <c r="G25" s="11">
        <f t="shared" si="2"/>
        <v>0</v>
      </c>
      <c r="H25" s="30">
        <f t="shared" si="3"/>
        <v>0</v>
      </c>
      <c r="I25" s="126"/>
      <c r="J25" s="11">
        <f t="shared" si="4"/>
        <v>0</v>
      </c>
      <c r="K25" s="12">
        <f t="shared" si="5"/>
        <v>0</v>
      </c>
    </row>
    <row r="26" spans="1:11" s="1" customFormat="1" ht="13.5" hidden="1" thickBot="1">
      <c r="A26" s="4"/>
      <c r="B26" s="35" t="s">
        <v>86</v>
      </c>
      <c r="C26" s="141"/>
      <c r="D26" s="11">
        <f t="shared" si="0"/>
        <v>0</v>
      </c>
      <c r="E26" s="30">
        <f t="shared" si="1"/>
        <v>0</v>
      </c>
      <c r="F26" s="127">
        <f t="shared" si="6"/>
        <v>0</v>
      </c>
      <c r="G26" s="11">
        <f t="shared" si="2"/>
        <v>0</v>
      </c>
      <c r="H26" s="30">
        <f t="shared" si="3"/>
        <v>0</v>
      </c>
      <c r="I26" s="126"/>
      <c r="J26" s="11">
        <f t="shared" si="4"/>
        <v>0</v>
      </c>
      <c r="K26" s="12">
        <f t="shared" si="5"/>
        <v>0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1"/>
        <v>0</v>
      </c>
      <c r="F27" s="129"/>
      <c r="G27" s="88">
        <f t="shared" si="2"/>
        <v>0</v>
      </c>
      <c r="H27" s="89">
        <f t="shared" si="3"/>
        <v>0</v>
      </c>
      <c r="I27" s="139"/>
      <c r="J27" s="88">
        <f t="shared" si="4"/>
        <v>0</v>
      </c>
      <c r="K27" s="91">
        <f t="shared" si="5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32"/>
      <c r="G28" s="17">
        <f t="shared" si="2"/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26"/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33"/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30"/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>
        <v>36</v>
      </c>
      <c r="D32" s="88">
        <f t="shared" si="0"/>
        <v>1.0163749294184077</v>
      </c>
      <c r="E32" s="89">
        <f t="shared" si="1"/>
        <v>100</v>
      </c>
      <c r="F32" s="129">
        <f aca="true" t="shared" si="7" ref="F32:F38">I32-C32</f>
        <v>574</v>
      </c>
      <c r="G32" s="88">
        <f t="shared" si="2"/>
        <v>2.9327161345370754</v>
      </c>
      <c r="H32" s="89">
        <f t="shared" si="3"/>
        <v>94.71947194719472</v>
      </c>
      <c r="I32" s="139">
        <v>610</v>
      </c>
      <c r="J32" s="88">
        <f t="shared" si="4"/>
        <v>2.6390589375408298</v>
      </c>
      <c r="K32" s="91">
        <f t="shared" si="5"/>
        <v>95.01557632398755</v>
      </c>
    </row>
    <row r="33" spans="1:11" s="1" customFormat="1" ht="26.25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1"/>
        <v>0</v>
      </c>
      <c r="F33" s="129">
        <f t="shared" si="7"/>
        <v>0</v>
      </c>
      <c r="G33" s="88">
        <f t="shared" si="2"/>
        <v>0</v>
      </c>
      <c r="H33" s="89">
        <f t="shared" si="3"/>
        <v>0</v>
      </c>
      <c r="I33" s="139"/>
      <c r="J33" s="88">
        <f t="shared" si="4"/>
        <v>0</v>
      </c>
      <c r="K33" s="91">
        <f t="shared" si="5"/>
        <v>0</v>
      </c>
    </row>
    <row r="34" spans="1:11" s="6" customFormat="1" ht="21" customHeight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1"/>
        <v>0</v>
      </c>
      <c r="F34" s="129">
        <f t="shared" si="7"/>
        <v>0</v>
      </c>
      <c r="G34" s="88">
        <f t="shared" si="2"/>
        <v>0</v>
      </c>
      <c r="H34" s="89">
        <f t="shared" si="3"/>
        <v>0</v>
      </c>
      <c r="I34" s="139"/>
      <c r="J34" s="88">
        <f t="shared" si="4"/>
        <v>0</v>
      </c>
      <c r="K34" s="91">
        <f t="shared" si="5"/>
        <v>0</v>
      </c>
    </row>
    <row r="35" spans="1:11" s="1" customFormat="1" ht="12.75">
      <c r="A35" s="4"/>
      <c r="B35" s="37" t="s">
        <v>59</v>
      </c>
      <c r="C35" s="140"/>
      <c r="D35" s="23">
        <f t="shared" si="0"/>
        <v>0</v>
      </c>
      <c r="E35" s="33">
        <f t="shared" si="1"/>
        <v>0</v>
      </c>
      <c r="F35" s="132">
        <f t="shared" si="7"/>
        <v>0</v>
      </c>
      <c r="G35" s="23">
        <f t="shared" si="2"/>
        <v>0</v>
      </c>
      <c r="H35" s="33">
        <f t="shared" si="3"/>
        <v>0</v>
      </c>
      <c r="I35" s="132"/>
      <c r="J35" s="23">
        <f t="shared" si="4"/>
        <v>0</v>
      </c>
      <c r="K35" s="24">
        <f t="shared" si="5"/>
        <v>0</v>
      </c>
    </row>
    <row r="36" spans="1:11" s="1" customFormat="1" ht="13.5" customHeight="1">
      <c r="A36" s="4"/>
      <c r="B36" s="40" t="s">
        <v>31</v>
      </c>
      <c r="C36" s="141"/>
      <c r="D36" s="25">
        <f t="shared" si="0"/>
        <v>0</v>
      </c>
      <c r="E36" s="34">
        <f t="shared" si="1"/>
        <v>0</v>
      </c>
      <c r="F36" s="126">
        <f t="shared" si="7"/>
        <v>0</v>
      </c>
      <c r="G36" s="25">
        <f t="shared" si="2"/>
        <v>0</v>
      </c>
      <c r="H36" s="34">
        <f t="shared" si="3"/>
        <v>0</v>
      </c>
      <c r="I36" s="126"/>
      <c r="J36" s="25">
        <f t="shared" si="4"/>
        <v>0</v>
      </c>
      <c r="K36" s="26">
        <f t="shared" si="5"/>
        <v>0</v>
      </c>
    </row>
    <row r="37" spans="1:11" s="1" customFormat="1" ht="12" customHeight="1" thickBot="1">
      <c r="A37" s="15"/>
      <c r="B37" s="35" t="s">
        <v>84</v>
      </c>
      <c r="C37" s="141"/>
      <c r="D37" s="25">
        <f aca="true" t="shared" si="8" ref="D37:D61">C37*1000/$D$2</f>
        <v>0</v>
      </c>
      <c r="E37" s="34">
        <f aca="true" t="shared" si="9" ref="E37:E57">IF(C$61=0,0,C37*100/C$61)</f>
        <v>0</v>
      </c>
      <c r="F37" s="134">
        <f t="shared" si="7"/>
        <v>0</v>
      </c>
      <c r="G37" s="25">
        <f aca="true" t="shared" si="10" ref="G37:G61">F37*1000/$G$2</f>
        <v>0</v>
      </c>
      <c r="H37" s="34">
        <f aca="true" t="shared" si="11" ref="H37:H60">IF(F$61=0,0,F37*100/F$61)</f>
        <v>0</v>
      </c>
      <c r="I37" s="126"/>
      <c r="J37" s="25">
        <f aca="true" t="shared" si="12" ref="J37:J61">I37*1000/$J$2</f>
        <v>0</v>
      </c>
      <c r="K37" s="26">
        <f aca="true" t="shared" si="13" ref="K37:K60">IF(I$61=0,0,I37*100/I$61)</f>
        <v>0</v>
      </c>
    </row>
    <row r="38" spans="1:11" s="6" customFormat="1" ht="21" customHeight="1" thickBot="1">
      <c r="A38" s="92" t="s">
        <v>20</v>
      </c>
      <c r="B38" s="86" t="s">
        <v>32</v>
      </c>
      <c r="C38" s="142"/>
      <c r="D38" s="88">
        <f t="shared" si="8"/>
        <v>0</v>
      </c>
      <c r="E38" s="89">
        <f t="shared" si="9"/>
        <v>0</v>
      </c>
      <c r="F38" s="129">
        <f t="shared" si="7"/>
        <v>1</v>
      </c>
      <c r="G38" s="88">
        <f t="shared" si="10"/>
        <v>0.00510926155842696</v>
      </c>
      <c r="H38" s="89">
        <f t="shared" si="11"/>
        <v>0.16501650165016502</v>
      </c>
      <c r="I38" s="139">
        <v>1</v>
      </c>
      <c r="J38" s="88">
        <f t="shared" si="12"/>
        <v>0.004326326127116115</v>
      </c>
      <c r="K38" s="107">
        <f t="shared" si="13"/>
        <v>0.1557632398753894</v>
      </c>
    </row>
    <row r="39" spans="1:11" s="1" customFormat="1" ht="12.75">
      <c r="A39" s="4"/>
      <c r="B39" s="37" t="s">
        <v>60</v>
      </c>
      <c r="C39" s="140"/>
      <c r="D39" s="17">
        <f t="shared" si="8"/>
        <v>0</v>
      </c>
      <c r="E39" s="29">
        <f t="shared" si="9"/>
        <v>0</v>
      </c>
      <c r="F39" s="132"/>
      <c r="G39" s="17">
        <f t="shared" si="10"/>
        <v>0</v>
      </c>
      <c r="H39" s="29">
        <f t="shared" si="11"/>
        <v>0</v>
      </c>
      <c r="I39" s="132"/>
      <c r="J39" s="17">
        <f t="shared" si="12"/>
        <v>0</v>
      </c>
      <c r="K39" s="18">
        <f t="shared" si="13"/>
        <v>0</v>
      </c>
    </row>
    <row r="40" spans="1:11" s="1" customFormat="1" ht="12.75">
      <c r="A40" s="4"/>
      <c r="B40" s="35" t="s">
        <v>34</v>
      </c>
      <c r="C40" s="141"/>
      <c r="D40" s="11">
        <f t="shared" si="8"/>
        <v>0</v>
      </c>
      <c r="E40" s="30">
        <f t="shared" si="9"/>
        <v>0</v>
      </c>
      <c r="F40" s="126"/>
      <c r="G40" s="11">
        <f t="shared" si="10"/>
        <v>0</v>
      </c>
      <c r="H40" s="30">
        <f t="shared" si="11"/>
        <v>0</v>
      </c>
      <c r="I40" s="126"/>
      <c r="J40" s="11">
        <f t="shared" si="12"/>
        <v>0</v>
      </c>
      <c r="K40" s="12">
        <f t="shared" si="13"/>
        <v>0</v>
      </c>
    </row>
    <row r="41" spans="1:11" s="1" customFormat="1" ht="12.75">
      <c r="A41" s="4"/>
      <c r="B41" s="35" t="s">
        <v>25</v>
      </c>
      <c r="C41" s="141"/>
      <c r="D41" s="11">
        <f t="shared" si="8"/>
        <v>0</v>
      </c>
      <c r="E41" s="30">
        <f t="shared" si="9"/>
        <v>0</v>
      </c>
      <c r="F41" s="126"/>
      <c r="G41" s="11">
        <f t="shared" si="10"/>
        <v>0</v>
      </c>
      <c r="H41" s="30">
        <f t="shared" si="11"/>
        <v>0</v>
      </c>
      <c r="I41" s="126"/>
      <c r="J41" s="11">
        <f t="shared" si="12"/>
        <v>0</v>
      </c>
      <c r="K41" s="12">
        <f t="shared" si="13"/>
        <v>0</v>
      </c>
    </row>
    <row r="42" spans="1:11" s="1" customFormat="1" ht="13.5" thickBot="1">
      <c r="A42" s="5"/>
      <c r="B42" s="35" t="s">
        <v>35</v>
      </c>
      <c r="C42" s="141"/>
      <c r="D42" s="11">
        <f t="shared" si="8"/>
        <v>0</v>
      </c>
      <c r="E42" s="30">
        <f t="shared" si="9"/>
        <v>0</v>
      </c>
      <c r="F42" s="127"/>
      <c r="G42" s="11">
        <f t="shared" si="10"/>
        <v>0</v>
      </c>
      <c r="H42" s="30">
        <f t="shared" si="11"/>
        <v>0</v>
      </c>
      <c r="I42" s="126"/>
      <c r="J42" s="11">
        <f t="shared" si="12"/>
        <v>0</v>
      </c>
      <c r="K42" s="12">
        <f t="shared" si="13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8"/>
        <v>0</v>
      </c>
      <c r="E43" s="89">
        <f t="shared" si="9"/>
        <v>0</v>
      </c>
      <c r="F43" s="129"/>
      <c r="G43" s="88">
        <f t="shared" si="10"/>
        <v>0</v>
      </c>
      <c r="H43" s="89">
        <f t="shared" si="11"/>
        <v>0</v>
      </c>
      <c r="I43" s="139"/>
      <c r="J43" s="88">
        <f t="shared" si="12"/>
        <v>0</v>
      </c>
      <c r="K43" s="107">
        <f t="shared" si="13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8"/>
        <v>0</v>
      </c>
      <c r="E44" s="29">
        <f t="shared" si="9"/>
        <v>0</v>
      </c>
      <c r="F44" s="137"/>
      <c r="G44" s="17">
        <f t="shared" si="10"/>
        <v>0</v>
      </c>
      <c r="H44" s="29">
        <f t="shared" si="11"/>
        <v>0</v>
      </c>
      <c r="I44" s="132"/>
      <c r="J44" s="17">
        <f t="shared" si="12"/>
        <v>0</v>
      </c>
      <c r="K44" s="18">
        <f t="shared" si="13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8"/>
        <v>0</v>
      </c>
      <c r="E45" s="30">
        <f t="shared" si="9"/>
        <v>0</v>
      </c>
      <c r="F45" s="135"/>
      <c r="G45" s="11">
        <f t="shared" si="10"/>
        <v>0</v>
      </c>
      <c r="H45" s="30">
        <f t="shared" si="11"/>
        <v>0</v>
      </c>
      <c r="I45" s="126"/>
      <c r="J45" s="11">
        <f t="shared" si="12"/>
        <v>0</v>
      </c>
      <c r="K45" s="12">
        <f t="shared" si="13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8"/>
        <v>0</v>
      </c>
      <c r="E46" s="89">
        <f t="shared" si="9"/>
        <v>0</v>
      </c>
      <c r="F46" s="129"/>
      <c r="G46" s="88">
        <f t="shared" si="10"/>
        <v>0</v>
      </c>
      <c r="H46" s="89">
        <f t="shared" si="11"/>
        <v>0</v>
      </c>
      <c r="I46" s="139"/>
      <c r="J46" s="88">
        <f t="shared" si="12"/>
        <v>0</v>
      </c>
      <c r="K46" s="91">
        <f t="shared" si="13"/>
        <v>0</v>
      </c>
    </row>
    <row r="47" spans="1:11" s="6" customFormat="1" ht="21" customHeight="1" hidden="1" thickBot="1">
      <c r="A47" s="93" t="s">
        <v>29</v>
      </c>
      <c r="B47" s="86" t="s">
        <v>65</v>
      </c>
      <c r="C47" s="142"/>
      <c r="D47" s="88">
        <f t="shared" si="8"/>
        <v>0</v>
      </c>
      <c r="E47" s="89">
        <f t="shared" si="9"/>
        <v>0</v>
      </c>
      <c r="F47" s="129"/>
      <c r="G47" s="88">
        <f t="shared" si="10"/>
        <v>0</v>
      </c>
      <c r="H47" s="89">
        <f t="shared" si="11"/>
        <v>0</v>
      </c>
      <c r="I47" s="139"/>
      <c r="J47" s="88">
        <f t="shared" si="12"/>
        <v>0</v>
      </c>
      <c r="K47" s="91">
        <f t="shared" si="13"/>
        <v>0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8"/>
        <v>0</v>
      </c>
      <c r="E48" s="89">
        <f t="shared" si="9"/>
        <v>0</v>
      </c>
      <c r="F48" s="129"/>
      <c r="G48" s="88">
        <f t="shared" si="10"/>
        <v>0</v>
      </c>
      <c r="H48" s="89">
        <f t="shared" si="11"/>
        <v>0</v>
      </c>
      <c r="I48" s="139"/>
      <c r="J48" s="88">
        <f t="shared" si="12"/>
        <v>0</v>
      </c>
      <c r="K48" s="91">
        <f t="shared" si="13"/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8"/>
        <v>0</v>
      </c>
      <c r="E49" s="29">
        <f t="shared" si="9"/>
        <v>0</v>
      </c>
      <c r="F49" s="132"/>
      <c r="G49" s="17">
        <f t="shared" si="10"/>
        <v>0</v>
      </c>
      <c r="H49" s="29">
        <f t="shared" si="11"/>
        <v>0</v>
      </c>
      <c r="I49" s="132"/>
      <c r="J49" s="17">
        <f t="shared" si="12"/>
        <v>0</v>
      </c>
      <c r="K49" s="18">
        <f t="shared" si="13"/>
        <v>0</v>
      </c>
    </row>
    <row r="50" spans="1:11" s="1" customFormat="1" ht="12.75" hidden="1">
      <c r="A50" s="4"/>
      <c r="B50" s="35" t="s">
        <v>71</v>
      </c>
      <c r="C50" s="141"/>
      <c r="D50" s="11">
        <f t="shared" si="8"/>
        <v>0</v>
      </c>
      <c r="E50" s="30">
        <f t="shared" si="9"/>
        <v>0</v>
      </c>
      <c r="F50" s="126"/>
      <c r="G50" s="11">
        <f t="shared" si="10"/>
        <v>0</v>
      </c>
      <c r="H50" s="30">
        <f t="shared" si="11"/>
        <v>0</v>
      </c>
      <c r="I50" s="126"/>
      <c r="J50" s="11">
        <f t="shared" si="12"/>
        <v>0</v>
      </c>
      <c r="K50" s="12">
        <f t="shared" si="13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8"/>
        <v>0</v>
      </c>
      <c r="E51" s="30">
        <f t="shared" si="9"/>
        <v>0</v>
      </c>
      <c r="F51" s="126"/>
      <c r="G51" s="11">
        <f t="shared" si="10"/>
        <v>0</v>
      </c>
      <c r="H51" s="30">
        <f t="shared" si="11"/>
        <v>0</v>
      </c>
      <c r="I51" s="126"/>
      <c r="J51" s="11">
        <f t="shared" si="12"/>
        <v>0</v>
      </c>
      <c r="K51" s="12">
        <f t="shared" si="13"/>
        <v>0</v>
      </c>
    </row>
    <row r="52" spans="1:11" s="1" customFormat="1" ht="12.75" hidden="1">
      <c r="A52" s="4"/>
      <c r="B52" s="35" t="s">
        <v>72</v>
      </c>
      <c r="C52" s="141"/>
      <c r="D52" s="11">
        <f t="shared" si="8"/>
        <v>0</v>
      </c>
      <c r="E52" s="30">
        <f t="shared" si="9"/>
        <v>0</v>
      </c>
      <c r="F52" s="126"/>
      <c r="G52" s="11">
        <f t="shared" si="10"/>
        <v>0</v>
      </c>
      <c r="H52" s="30">
        <f t="shared" si="11"/>
        <v>0</v>
      </c>
      <c r="I52" s="126"/>
      <c r="J52" s="11">
        <f t="shared" si="12"/>
        <v>0</v>
      </c>
      <c r="K52" s="12">
        <f t="shared" si="13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8"/>
        <v>0</v>
      </c>
      <c r="E53" s="30">
        <f t="shared" si="9"/>
        <v>0</v>
      </c>
      <c r="F53" s="126"/>
      <c r="G53" s="11">
        <f t="shared" si="10"/>
        <v>0</v>
      </c>
      <c r="H53" s="30">
        <f t="shared" si="11"/>
        <v>0</v>
      </c>
      <c r="I53" s="126"/>
      <c r="J53" s="11">
        <f t="shared" si="12"/>
        <v>0</v>
      </c>
      <c r="K53" s="12">
        <f t="shared" si="13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8"/>
        <v>0</v>
      </c>
      <c r="E54" s="30">
        <f t="shared" si="9"/>
        <v>0</v>
      </c>
      <c r="F54" s="126"/>
      <c r="G54" s="11">
        <f t="shared" si="10"/>
        <v>0</v>
      </c>
      <c r="H54" s="30">
        <f t="shared" si="11"/>
        <v>0</v>
      </c>
      <c r="I54" s="126"/>
      <c r="J54" s="11">
        <f t="shared" si="12"/>
        <v>0</v>
      </c>
      <c r="K54" s="12">
        <f t="shared" si="13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8"/>
        <v>0</v>
      </c>
      <c r="E55" s="30">
        <f t="shared" si="9"/>
        <v>0</v>
      </c>
      <c r="F55" s="126"/>
      <c r="G55" s="11">
        <f t="shared" si="10"/>
        <v>0</v>
      </c>
      <c r="H55" s="30">
        <f t="shared" si="11"/>
        <v>0</v>
      </c>
      <c r="I55" s="126"/>
      <c r="J55" s="11">
        <f t="shared" si="12"/>
        <v>0</v>
      </c>
      <c r="K55" s="12">
        <f t="shared" si="13"/>
        <v>0</v>
      </c>
    </row>
    <row r="56" spans="1:11" s="1" customFormat="1" ht="12.75" hidden="1">
      <c r="A56" s="4"/>
      <c r="B56" s="35" t="s">
        <v>74</v>
      </c>
      <c r="C56" s="141"/>
      <c r="D56" s="11">
        <f t="shared" si="8"/>
        <v>0</v>
      </c>
      <c r="E56" s="30">
        <f t="shared" si="9"/>
        <v>0</v>
      </c>
      <c r="F56" s="126"/>
      <c r="G56" s="11">
        <f t="shared" si="10"/>
        <v>0</v>
      </c>
      <c r="H56" s="30">
        <f t="shared" si="11"/>
        <v>0</v>
      </c>
      <c r="I56" s="126"/>
      <c r="J56" s="11">
        <f t="shared" si="12"/>
        <v>0</v>
      </c>
      <c r="K56" s="12">
        <f t="shared" si="13"/>
        <v>0</v>
      </c>
    </row>
    <row r="57" spans="1:11" s="1" customFormat="1" ht="13.5" hidden="1" thickBot="1">
      <c r="A57" s="4"/>
      <c r="B57" s="35" t="s">
        <v>33</v>
      </c>
      <c r="C57" s="146"/>
      <c r="D57" s="11">
        <f t="shared" si="8"/>
        <v>0</v>
      </c>
      <c r="E57" s="30">
        <f t="shared" si="9"/>
        <v>0</v>
      </c>
      <c r="F57" s="133"/>
      <c r="G57" s="11">
        <f t="shared" si="10"/>
        <v>0</v>
      </c>
      <c r="H57" s="30">
        <f t="shared" si="11"/>
        <v>0</v>
      </c>
      <c r="I57" s="126"/>
      <c r="J57" s="11">
        <f t="shared" si="12"/>
        <v>0</v>
      </c>
      <c r="K57" s="12">
        <f t="shared" si="13"/>
        <v>0</v>
      </c>
    </row>
    <row r="58" spans="1:11" s="6" customFormat="1" ht="21" customHeight="1" thickBot="1">
      <c r="A58" s="93" t="s">
        <v>101</v>
      </c>
      <c r="B58" s="86" t="s">
        <v>100</v>
      </c>
      <c r="C58" s="87"/>
      <c r="D58" s="88">
        <f t="shared" si="8"/>
        <v>0</v>
      </c>
      <c r="E58" s="89">
        <f>IF(C$58=0,0,C58*100/C$58)</f>
        <v>0</v>
      </c>
      <c r="F58" s="78"/>
      <c r="G58" s="88">
        <f t="shared" si="10"/>
        <v>0</v>
      </c>
      <c r="H58" s="89">
        <f t="shared" si="11"/>
        <v>0</v>
      </c>
      <c r="I58" s="139"/>
      <c r="J58" s="88">
        <f t="shared" si="12"/>
        <v>0</v>
      </c>
      <c r="K58" s="91">
        <f t="shared" si="13"/>
        <v>0</v>
      </c>
    </row>
    <row r="59" spans="1:11" s="1" customFormat="1" ht="12.75">
      <c r="A59" s="4"/>
      <c r="B59" s="37" t="s">
        <v>102</v>
      </c>
      <c r="C59" s="109"/>
      <c r="D59" s="17">
        <f t="shared" si="8"/>
        <v>0</v>
      </c>
      <c r="E59" s="29">
        <f>IF(C$58=0,0,C59*100/C$58)</f>
        <v>0</v>
      </c>
      <c r="F59" s="81"/>
      <c r="G59" s="17">
        <f t="shared" si="10"/>
        <v>0</v>
      </c>
      <c r="H59" s="29">
        <f t="shared" si="11"/>
        <v>0</v>
      </c>
      <c r="I59" s="132"/>
      <c r="J59" s="17">
        <f t="shared" si="12"/>
        <v>0</v>
      </c>
      <c r="K59" s="18">
        <f t="shared" si="13"/>
        <v>0</v>
      </c>
    </row>
    <row r="60" spans="1:11" s="1" customFormat="1" ht="13.5" thickBot="1">
      <c r="A60" s="22"/>
      <c r="B60" s="227" t="s">
        <v>103</v>
      </c>
      <c r="C60" s="113"/>
      <c r="D60" s="17">
        <f t="shared" si="8"/>
        <v>0</v>
      </c>
      <c r="E60" s="29">
        <f>IF(C$58=0,0,C60*100/C$58)</f>
        <v>0</v>
      </c>
      <c r="F60" s="81">
        <f>I60-C60</f>
        <v>0</v>
      </c>
      <c r="G60" s="17">
        <f t="shared" si="10"/>
        <v>0</v>
      </c>
      <c r="H60" s="29">
        <f t="shared" si="11"/>
        <v>0</v>
      </c>
      <c r="I60" s="132"/>
      <c r="J60" s="17">
        <f t="shared" si="12"/>
        <v>0</v>
      </c>
      <c r="K60" s="18">
        <f t="shared" si="13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36</v>
      </c>
      <c r="D61" s="204">
        <f t="shared" si="8"/>
        <v>1.0163749294184077</v>
      </c>
      <c r="E61" s="89"/>
      <c r="F61" s="139">
        <f>F48+F47+F46+F43+F38+F34+F33+F32+F27+F22+F18+F17+F16+F14+F13+F11+F10+F8+F5+F58</f>
        <v>606</v>
      </c>
      <c r="G61" s="204">
        <f t="shared" si="10"/>
        <v>3.096212504406738</v>
      </c>
      <c r="H61" s="89"/>
      <c r="I61" s="139">
        <f>I48+I47+I46+I43+I38+I34+I33+I32+I27+I22+I18+I17+I16+I14+I13+I11+I10+I8+I5+I58</f>
        <v>642</v>
      </c>
      <c r="J61" s="204">
        <f t="shared" si="12"/>
        <v>2.7775013736085454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K9" sqref="K9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35420</v>
      </c>
      <c r="E2" s="225"/>
      <c r="F2" s="225"/>
      <c r="G2" s="224">
        <v>195723</v>
      </c>
      <c r="H2" s="2"/>
      <c r="I2" s="2"/>
      <c r="J2" s="224">
        <f>G2+D2</f>
        <v>231143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>
        <f aca="true" t="shared" si="1" ref="E5:E36">IF(C$58=0,0,C5*100/C$58)</f>
        <v>0</v>
      </c>
      <c r="F5" s="129">
        <f>I5-C5</f>
        <v>33</v>
      </c>
      <c r="G5" s="88">
        <f aca="true" t="shared" si="2" ref="G5:G36">F5*1000/$G$2</f>
        <v>0.1686056314280897</v>
      </c>
      <c r="H5" s="89">
        <f aca="true" t="shared" si="3" ref="H5:H36">IF(F$61=0,0,F5*100/F$61)</f>
        <v>3.228962818003914</v>
      </c>
      <c r="I5" s="139">
        <v>33</v>
      </c>
      <c r="J5" s="88">
        <f aca="true" t="shared" si="4" ref="J5:J36">I5*1000/$J$2</f>
        <v>0.14276876219483178</v>
      </c>
      <c r="K5" s="91">
        <f aca="true" t="shared" si="5" ref="K5:K36">IF(I$61=0,0,I5*100/I$61)</f>
        <v>3.228962818003914</v>
      </c>
    </row>
    <row r="6" spans="1:11" s="1" customFormat="1" ht="12.75" customHeight="1">
      <c r="A6" s="4"/>
      <c r="B6" s="37" t="s">
        <v>36</v>
      </c>
      <c r="C6" s="140"/>
      <c r="D6" s="17">
        <f t="shared" si="0"/>
        <v>0</v>
      </c>
      <c r="E6" s="29">
        <f t="shared" si="1"/>
        <v>0</v>
      </c>
      <c r="F6" s="132"/>
      <c r="G6" s="17">
        <f t="shared" si="2"/>
        <v>0</v>
      </c>
      <c r="H6" s="29">
        <f t="shared" si="3"/>
        <v>0</v>
      </c>
      <c r="I6" s="132"/>
      <c r="J6" s="17">
        <f t="shared" si="4"/>
        <v>0</v>
      </c>
      <c r="K6" s="18">
        <f t="shared" si="5"/>
        <v>0</v>
      </c>
    </row>
    <row r="7" spans="1:11" s="1" customFormat="1" ht="14.25" customHeight="1" thickBot="1">
      <c r="A7" s="4"/>
      <c r="B7" s="36" t="s">
        <v>37</v>
      </c>
      <c r="C7" s="141"/>
      <c r="D7" s="11">
        <f t="shared" si="0"/>
        <v>0</v>
      </c>
      <c r="E7" s="30">
        <f t="shared" si="1"/>
        <v>0</v>
      </c>
      <c r="F7" s="127">
        <f>I7-C7</f>
        <v>33</v>
      </c>
      <c r="G7" s="13">
        <f t="shared" si="2"/>
        <v>0.1686056314280897</v>
      </c>
      <c r="H7" s="32">
        <f t="shared" si="3"/>
        <v>3.228962818003914</v>
      </c>
      <c r="I7" s="134">
        <v>33</v>
      </c>
      <c r="J7" s="13">
        <f t="shared" si="4"/>
        <v>0.14276876219483178</v>
      </c>
      <c r="K7" s="12">
        <f t="shared" si="5"/>
        <v>3.228962818003914</v>
      </c>
    </row>
    <row r="8" spans="1:11" ht="13.5" customHeight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1"/>
        <v>0</v>
      </c>
      <c r="F8" s="129">
        <f>I8-C8</f>
        <v>0</v>
      </c>
      <c r="G8" s="88">
        <f t="shared" si="2"/>
        <v>0</v>
      </c>
      <c r="H8" s="89">
        <f t="shared" si="3"/>
        <v>0</v>
      </c>
      <c r="I8" s="139"/>
      <c r="J8" s="88">
        <f t="shared" si="4"/>
        <v>0</v>
      </c>
      <c r="K8" s="91">
        <f t="shared" si="5"/>
        <v>0</v>
      </c>
    </row>
    <row r="9" spans="1:11" s="1" customFormat="1" ht="15" customHeight="1" thickBot="1">
      <c r="A9" s="15"/>
      <c r="B9" s="37" t="s">
        <v>39</v>
      </c>
      <c r="C9" s="140"/>
      <c r="D9" s="17">
        <f t="shared" si="0"/>
        <v>0</v>
      </c>
      <c r="E9" s="29">
        <f t="shared" si="1"/>
        <v>0</v>
      </c>
      <c r="F9" s="127">
        <f>I9-C9</f>
        <v>0</v>
      </c>
      <c r="G9" s="17">
        <f t="shared" si="2"/>
        <v>0</v>
      </c>
      <c r="H9" s="29">
        <f t="shared" si="3"/>
        <v>0</v>
      </c>
      <c r="I9" s="132"/>
      <c r="J9" s="17">
        <f t="shared" si="4"/>
        <v>0</v>
      </c>
      <c r="K9" s="18">
        <f t="shared" si="5"/>
        <v>0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/>
      <c r="G10" s="88">
        <f t="shared" si="2"/>
        <v>0</v>
      </c>
      <c r="H10" s="89">
        <f t="shared" si="3"/>
        <v>0</v>
      </c>
      <c r="I10" s="139"/>
      <c r="J10" s="88">
        <f t="shared" si="4"/>
        <v>0</v>
      </c>
      <c r="K10" s="91">
        <f t="shared" si="5"/>
        <v>0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/>
      <c r="G11" s="88">
        <f t="shared" si="2"/>
        <v>0</v>
      </c>
      <c r="H11" s="89">
        <f t="shared" si="3"/>
        <v>0</v>
      </c>
      <c r="I11" s="139"/>
      <c r="J11" s="88">
        <f t="shared" si="4"/>
        <v>0</v>
      </c>
      <c r="K11" s="91">
        <f t="shared" si="5"/>
        <v>0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/>
      <c r="G12" s="27">
        <f t="shared" si="2"/>
        <v>0</v>
      </c>
      <c r="H12" s="31">
        <f t="shared" si="3"/>
        <v>0</v>
      </c>
      <c r="I12" s="127"/>
      <c r="J12" s="27">
        <f t="shared" si="4"/>
        <v>0</v>
      </c>
      <c r="K12" s="28">
        <f t="shared" si="5"/>
        <v>0</v>
      </c>
    </row>
    <row r="13" spans="1:11" s="6" customFormat="1" ht="15" customHeight="1" hidden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1"/>
        <v>0</v>
      </c>
      <c r="F13" s="129"/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15.75" customHeight="1" hidden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1"/>
        <v>0</v>
      </c>
      <c r="F14" s="129"/>
      <c r="G14" s="88">
        <f t="shared" si="2"/>
        <v>0</v>
      </c>
      <c r="H14" s="89">
        <f t="shared" si="3"/>
        <v>0</v>
      </c>
      <c r="I14" s="139"/>
      <c r="J14" s="88">
        <f t="shared" si="4"/>
        <v>0</v>
      </c>
      <c r="K14" s="107">
        <f t="shared" si="5"/>
        <v>0</v>
      </c>
    </row>
    <row r="15" spans="1:11" s="1" customFormat="1" ht="15.75" customHeight="1" hidden="1" thickBot="1">
      <c r="A15" s="4"/>
      <c r="B15" s="39" t="s">
        <v>44</v>
      </c>
      <c r="C15" s="144"/>
      <c r="D15" s="13">
        <f t="shared" si="0"/>
        <v>0</v>
      </c>
      <c r="E15" s="32">
        <f t="shared" si="1"/>
        <v>0</v>
      </c>
      <c r="F15" s="127"/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/>
      <c r="G16" s="101">
        <f t="shared" si="2"/>
        <v>0</v>
      </c>
      <c r="H16" s="102">
        <f t="shared" si="3"/>
        <v>0</v>
      </c>
      <c r="I16" s="129"/>
      <c r="J16" s="101">
        <f t="shared" si="4"/>
        <v>0</v>
      </c>
      <c r="K16" s="103">
        <f t="shared" si="5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/>
      <c r="G17" s="88">
        <f t="shared" si="2"/>
        <v>0</v>
      </c>
      <c r="H17" s="89">
        <f t="shared" si="3"/>
        <v>0</v>
      </c>
      <c r="I17" s="139"/>
      <c r="J17" s="88">
        <f t="shared" si="4"/>
        <v>0</v>
      </c>
      <c r="K17" s="91">
        <f t="shared" si="5"/>
        <v>0</v>
      </c>
    </row>
    <row r="18" spans="1:11" s="6" customFormat="1" ht="18" customHeight="1" hidden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1"/>
        <v>0</v>
      </c>
      <c r="F18" s="129"/>
      <c r="G18" s="88">
        <f t="shared" si="2"/>
        <v>0</v>
      </c>
      <c r="H18" s="89">
        <f t="shared" si="3"/>
        <v>0</v>
      </c>
      <c r="I18" s="139"/>
      <c r="J18" s="88">
        <f t="shared" si="4"/>
        <v>0</v>
      </c>
      <c r="K18" s="91">
        <f t="shared" si="5"/>
        <v>0</v>
      </c>
    </row>
    <row r="19" spans="1:11" s="1" customFormat="1" ht="14.25" customHeight="1" hidden="1">
      <c r="A19" s="4"/>
      <c r="B19" s="35" t="s">
        <v>47</v>
      </c>
      <c r="C19" s="140"/>
      <c r="D19" s="17">
        <f t="shared" si="0"/>
        <v>0</v>
      </c>
      <c r="E19" s="29">
        <f t="shared" si="1"/>
        <v>0</v>
      </c>
      <c r="F19" s="132"/>
      <c r="G19" s="17">
        <f t="shared" si="2"/>
        <v>0</v>
      </c>
      <c r="H19" s="29">
        <f t="shared" si="3"/>
        <v>0</v>
      </c>
      <c r="I19" s="132"/>
      <c r="J19" s="17">
        <f t="shared" si="4"/>
        <v>0</v>
      </c>
      <c r="K19" s="18">
        <f t="shared" si="5"/>
        <v>0</v>
      </c>
    </row>
    <row r="20" spans="1:11" s="1" customFormat="1" ht="15.75" customHeight="1" hidden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/>
      <c r="G20" s="11">
        <f t="shared" si="2"/>
        <v>0</v>
      </c>
      <c r="H20" s="30">
        <f t="shared" si="3"/>
        <v>0</v>
      </c>
      <c r="I20" s="126"/>
      <c r="J20" s="11">
        <f t="shared" si="4"/>
        <v>0</v>
      </c>
      <c r="K20" s="12">
        <f t="shared" si="5"/>
        <v>0</v>
      </c>
    </row>
    <row r="21" spans="1:11" s="1" customFormat="1" ht="16.5" customHeight="1" hidden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/>
      <c r="G21" s="11">
        <f t="shared" si="2"/>
        <v>0</v>
      </c>
      <c r="H21" s="30">
        <f t="shared" si="3"/>
        <v>0</v>
      </c>
      <c r="I21" s="126"/>
      <c r="J21" s="11">
        <f t="shared" si="4"/>
        <v>0</v>
      </c>
      <c r="K21" s="12">
        <f t="shared" si="5"/>
        <v>0</v>
      </c>
    </row>
    <row r="22" spans="1:11" s="6" customFormat="1" ht="15.75" customHeight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1"/>
        <v>0</v>
      </c>
      <c r="F22" s="129">
        <f>I22-C22</f>
        <v>888</v>
      </c>
      <c r="G22" s="88">
        <f t="shared" si="2"/>
        <v>4.537024263883141</v>
      </c>
      <c r="H22" s="89">
        <f t="shared" si="3"/>
        <v>86.88845401174169</v>
      </c>
      <c r="I22" s="139">
        <v>888</v>
      </c>
      <c r="J22" s="88">
        <f t="shared" si="4"/>
        <v>3.8417776008791096</v>
      </c>
      <c r="K22" s="91">
        <f t="shared" si="5"/>
        <v>86.88845401174169</v>
      </c>
    </row>
    <row r="23" spans="1:11" s="1" customFormat="1" ht="15.75" customHeight="1">
      <c r="A23" s="4"/>
      <c r="B23" s="37" t="s">
        <v>51</v>
      </c>
      <c r="C23" s="140"/>
      <c r="D23" s="17">
        <f t="shared" si="0"/>
        <v>0</v>
      </c>
      <c r="E23" s="29">
        <f t="shared" si="1"/>
        <v>0</v>
      </c>
      <c r="F23" s="132">
        <f>I23-C23</f>
        <v>0</v>
      </c>
      <c r="G23" s="17">
        <f t="shared" si="2"/>
        <v>0</v>
      </c>
      <c r="H23" s="29">
        <f t="shared" si="3"/>
        <v>0</v>
      </c>
      <c r="I23" s="132"/>
      <c r="J23" s="17">
        <f t="shared" si="4"/>
        <v>0</v>
      </c>
      <c r="K23" s="18">
        <f t="shared" si="5"/>
        <v>0</v>
      </c>
    </row>
    <row r="24" spans="1:11" s="1" customFormat="1" ht="14.25" customHeight="1">
      <c r="A24" s="4"/>
      <c r="B24" s="35" t="s">
        <v>52</v>
      </c>
      <c r="C24" s="141"/>
      <c r="D24" s="11">
        <f t="shared" si="0"/>
        <v>0</v>
      </c>
      <c r="E24" s="30">
        <f t="shared" si="1"/>
        <v>0</v>
      </c>
      <c r="F24" s="126">
        <f>I24-C24</f>
        <v>335</v>
      </c>
      <c r="G24" s="11">
        <f t="shared" si="2"/>
        <v>1.7116026220730318</v>
      </c>
      <c r="H24" s="30">
        <f t="shared" si="3"/>
        <v>32.77886497064579</v>
      </c>
      <c r="I24" s="126">
        <v>335</v>
      </c>
      <c r="J24" s="11">
        <f t="shared" si="4"/>
        <v>1.4493192525838983</v>
      </c>
      <c r="K24" s="12">
        <f t="shared" si="5"/>
        <v>32.77886497064579</v>
      </c>
    </row>
    <row r="25" spans="1:11" s="1" customFormat="1" ht="15.75" customHeight="1">
      <c r="A25" s="4"/>
      <c r="B25" s="35" t="s">
        <v>85</v>
      </c>
      <c r="C25" s="141"/>
      <c r="D25" s="11">
        <f t="shared" si="0"/>
        <v>0</v>
      </c>
      <c r="E25" s="30">
        <f t="shared" si="1"/>
        <v>0</v>
      </c>
      <c r="F25" s="126">
        <f>I25-C25</f>
        <v>225</v>
      </c>
      <c r="G25" s="11">
        <f t="shared" si="2"/>
        <v>1.149583850646066</v>
      </c>
      <c r="H25" s="30">
        <f t="shared" si="3"/>
        <v>22.015655577299412</v>
      </c>
      <c r="I25" s="126">
        <v>225</v>
      </c>
      <c r="J25" s="11">
        <f t="shared" si="4"/>
        <v>0.9734233786011257</v>
      </c>
      <c r="K25" s="12">
        <f t="shared" si="5"/>
        <v>22.015655577299412</v>
      </c>
    </row>
    <row r="26" spans="1:11" s="1" customFormat="1" ht="13.5" thickBot="1">
      <c r="A26" s="4"/>
      <c r="B26" s="35" t="s">
        <v>86</v>
      </c>
      <c r="C26" s="141"/>
      <c r="D26" s="11">
        <f t="shared" si="0"/>
        <v>0</v>
      </c>
      <c r="E26" s="30">
        <f t="shared" si="1"/>
        <v>0</v>
      </c>
      <c r="F26" s="127">
        <f>I26-C26</f>
        <v>63</v>
      </c>
      <c r="G26" s="11">
        <f t="shared" si="2"/>
        <v>0.3218834781808985</v>
      </c>
      <c r="H26" s="30">
        <f t="shared" si="3"/>
        <v>6.164383561643835</v>
      </c>
      <c r="I26" s="126">
        <v>63</v>
      </c>
      <c r="J26" s="11">
        <f t="shared" si="4"/>
        <v>0.2725585460083152</v>
      </c>
      <c r="K26" s="12">
        <f t="shared" si="5"/>
        <v>6.164383561643835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1"/>
        <v>0</v>
      </c>
      <c r="F27" s="129"/>
      <c r="G27" s="88">
        <f t="shared" si="2"/>
        <v>0</v>
      </c>
      <c r="H27" s="89">
        <f t="shared" si="3"/>
        <v>0</v>
      </c>
      <c r="I27" s="139"/>
      <c r="J27" s="88">
        <f t="shared" si="4"/>
        <v>0</v>
      </c>
      <c r="K27" s="91">
        <f t="shared" si="5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32"/>
      <c r="G28" s="17">
        <f t="shared" si="2"/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26"/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33"/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30"/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hidden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1"/>
        <v>0</v>
      </c>
      <c r="F32" s="129"/>
      <c r="G32" s="88">
        <f t="shared" si="2"/>
        <v>0</v>
      </c>
      <c r="H32" s="89">
        <f t="shared" si="3"/>
        <v>0</v>
      </c>
      <c r="I32" s="139"/>
      <c r="J32" s="88">
        <f t="shared" si="4"/>
        <v>0</v>
      </c>
      <c r="K32" s="91">
        <f t="shared" si="5"/>
        <v>0</v>
      </c>
    </row>
    <row r="33" spans="1:11" s="1" customFormat="1" ht="26.25" hidden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1"/>
        <v>0</v>
      </c>
      <c r="F33" s="129"/>
      <c r="G33" s="88">
        <f t="shared" si="2"/>
        <v>0</v>
      </c>
      <c r="H33" s="89">
        <f t="shared" si="3"/>
        <v>0</v>
      </c>
      <c r="I33" s="139"/>
      <c r="J33" s="88">
        <f t="shared" si="4"/>
        <v>0</v>
      </c>
      <c r="K33" s="91">
        <f t="shared" si="5"/>
        <v>0</v>
      </c>
    </row>
    <row r="34" spans="1:11" s="6" customFormat="1" ht="21" customHeight="1" hidden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1"/>
        <v>0</v>
      </c>
      <c r="F34" s="129"/>
      <c r="G34" s="88">
        <f t="shared" si="2"/>
        <v>0</v>
      </c>
      <c r="H34" s="89">
        <f t="shared" si="3"/>
        <v>0</v>
      </c>
      <c r="I34" s="139"/>
      <c r="J34" s="88">
        <f t="shared" si="4"/>
        <v>0</v>
      </c>
      <c r="K34" s="91">
        <f t="shared" si="5"/>
        <v>0</v>
      </c>
    </row>
    <row r="35" spans="1:11" s="1" customFormat="1" ht="12.75" hidden="1">
      <c r="A35" s="4"/>
      <c r="B35" s="37" t="s">
        <v>59</v>
      </c>
      <c r="C35" s="140"/>
      <c r="D35" s="23">
        <f t="shared" si="0"/>
        <v>0</v>
      </c>
      <c r="E35" s="33">
        <f t="shared" si="1"/>
        <v>0</v>
      </c>
      <c r="F35" s="132"/>
      <c r="G35" s="23">
        <f t="shared" si="2"/>
        <v>0</v>
      </c>
      <c r="H35" s="33">
        <f t="shared" si="3"/>
        <v>0</v>
      </c>
      <c r="I35" s="132"/>
      <c r="J35" s="23">
        <f t="shared" si="4"/>
        <v>0</v>
      </c>
      <c r="K35" s="24">
        <f t="shared" si="5"/>
        <v>0</v>
      </c>
    </row>
    <row r="36" spans="1:11" s="1" customFormat="1" ht="13.5" customHeight="1" hidden="1">
      <c r="A36" s="4"/>
      <c r="B36" s="40" t="s">
        <v>31</v>
      </c>
      <c r="C36" s="141"/>
      <c r="D36" s="25">
        <f t="shared" si="0"/>
        <v>0</v>
      </c>
      <c r="E36" s="34">
        <f t="shared" si="1"/>
        <v>0</v>
      </c>
      <c r="F36" s="126"/>
      <c r="G36" s="25">
        <f t="shared" si="2"/>
        <v>0</v>
      </c>
      <c r="H36" s="34">
        <f t="shared" si="3"/>
        <v>0</v>
      </c>
      <c r="I36" s="126"/>
      <c r="J36" s="25">
        <f t="shared" si="4"/>
        <v>0</v>
      </c>
      <c r="K36" s="26">
        <f t="shared" si="5"/>
        <v>0</v>
      </c>
    </row>
    <row r="37" spans="1:11" s="1" customFormat="1" ht="12" customHeight="1" hidden="1" thickBot="1">
      <c r="A37" s="15"/>
      <c r="B37" s="35" t="s">
        <v>84</v>
      </c>
      <c r="C37" s="141"/>
      <c r="D37" s="25">
        <f aca="true" t="shared" si="6" ref="D37:D61">C37*1000/$D$2</f>
        <v>0</v>
      </c>
      <c r="E37" s="34">
        <f aca="true" t="shared" si="7" ref="E37:E60">IF(C$58=0,0,C37*100/C$58)</f>
        <v>0</v>
      </c>
      <c r="F37" s="134"/>
      <c r="G37" s="25">
        <f aca="true" t="shared" si="8" ref="G37:G61">F37*1000/$G$2</f>
        <v>0</v>
      </c>
      <c r="H37" s="34">
        <f aca="true" t="shared" si="9" ref="H37:H60">IF(F$61=0,0,F37*100/F$61)</f>
        <v>0</v>
      </c>
      <c r="I37" s="126"/>
      <c r="J37" s="25">
        <f aca="true" t="shared" si="10" ref="J37:J61">I37*1000/$J$2</f>
        <v>0</v>
      </c>
      <c r="K37" s="26">
        <f aca="true" t="shared" si="11" ref="K37:K60">IF(I$61=0,0,I37*100/I$61)</f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6"/>
        <v>0</v>
      </c>
      <c r="E38" s="89">
        <f t="shared" si="7"/>
        <v>0</v>
      </c>
      <c r="F38" s="129"/>
      <c r="G38" s="88">
        <f t="shared" si="8"/>
        <v>0</v>
      </c>
      <c r="H38" s="89">
        <f t="shared" si="9"/>
        <v>0</v>
      </c>
      <c r="I38" s="139"/>
      <c r="J38" s="88">
        <f t="shared" si="10"/>
        <v>0</v>
      </c>
      <c r="K38" s="107">
        <f t="shared" si="11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6"/>
        <v>0</v>
      </c>
      <c r="E39" s="29">
        <f t="shared" si="7"/>
        <v>0</v>
      </c>
      <c r="F39" s="132"/>
      <c r="G39" s="17">
        <f t="shared" si="8"/>
        <v>0</v>
      </c>
      <c r="H39" s="29">
        <f t="shared" si="9"/>
        <v>0</v>
      </c>
      <c r="I39" s="132"/>
      <c r="J39" s="17">
        <f t="shared" si="10"/>
        <v>0</v>
      </c>
      <c r="K39" s="18">
        <f t="shared" si="11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6"/>
        <v>0</v>
      </c>
      <c r="E40" s="30">
        <f t="shared" si="7"/>
        <v>0</v>
      </c>
      <c r="F40" s="126"/>
      <c r="G40" s="11">
        <f t="shared" si="8"/>
        <v>0</v>
      </c>
      <c r="H40" s="30">
        <f t="shared" si="9"/>
        <v>0</v>
      </c>
      <c r="I40" s="126"/>
      <c r="J40" s="11">
        <f t="shared" si="10"/>
        <v>0</v>
      </c>
      <c r="K40" s="12">
        <f t="shared" si="11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6"/>
        <v>0</v>
      </c>
      <c r="E41" s="30">
        <f t="shared" si="7"/>
        <v>0</v>
      </c>
      <c r="F41" s="126"/>
      <c r="G41" s="11">
        <f t="shared" si="8"/>
        <v>0</v>
      </c>
      <c r="H41" s="30">
        <f t="shared" si="9"/>
        <v>0</v>
      </c>
      <c r="I41" s="126"/>
      <c r="J41" s="11">
        <f t="shared" si="10"/>
        <v>0</v>
      </c>
      <c r="K41" s="12">
        <f t="shared" si="11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6"/>
        <v>0</v>
      </c>
      <c r="E42" s="30">
        <f t="shared" si="7"/>
        <v>0</v>
      </c>
      <c r="F42" s="127"/>
      <c r="G42" s="11">
        <f t="shared" si="8"/>
        <v>0</v>
      </c>
      <c r="H42" s="30">
        <f t="shared" si="9"/>
        <v>0</v>
      </c>
      <c r="I42" s="126"/>
      <c r="J42" s="11">
        <f t="shared" si="10"/>
        <v>0</v>
      </c>
      <c r="K42" s="12">
        <f t="shared" si="11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6"/>
        <v>0</v>
      </c>
      <c r="E43" s="89">
        <f t="shared" si="7"/>
        <v>0</v>
      </c>
      <c r="F43" s="129"/>
      <c r="G43" s="88">
        <f t="shared" si="8"/>
        <v>0</v>
      </c>
      <c r="H43" s="89">
        <f t="shared" si="9"/>
        <v>0</v>
      </c>
      <c r="I43" s="139"/>
      <c r="J43" s="88">
        <f t="shared" si="10"/>
        <v>0</v>
      </c>
      <c r="K43" s="107">
        <f t="shared" si="11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6"/>
        <v>0</v>
      </c>
      <c r="E44" s="29">
        <f t="shared" si="7"/>
        <v>0</v>
      </c>
      <c r="F44" s="137"/>
      <c r="G44" s="17">
        <f t="shared" si="8"/>
        <v>0</v>
      </c>
      <c r="H44" s="29">
        <f t="shared" si="9"/>
        <v>0</v>
      </c>
      <c r="I44" s="132"/>
      <c r="J44" s="17">
        <f t="shared" si="10"/>
        <v>0</v>
      </c>
      <c r="K44" s="18">
        <f t="shared" si="11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6"/>
        <v>0</v>
      </c>
      <c r="E45" s="30">
        <f t="shared" si="7"/>
        <v>0</v>
      </c>
      <c r="F45" s="135"/>
      <c r="G45" s="11">
        <f t="shared" si="8"/>
        <v>0</v>
      </c>
      <c r="H45" s="30">
        <f t="shared" si="9"/>
        <v>0</v>
      </c>
      <c r="I45" s="126"/>
      <c r="J45" s="11">
        <f t="shared" si="10"/>
        <v>0</v>
      </c>
      <c r="K45" s="12">
        <f t="shared" si="11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6"/>
        <v>0</v>
      </c>
      <c r="E46" s="89">
        <f t="shared" si="7"/>
        <v>0</v>
      </c>
      <c r="F46" s="129"/>
      <c r="G46" s="88">
        <f t="shared" si="8"/>
        <v>0</v>
      </c>
      <c r="H46" s="89">
        <f t="shared" si="9"/>
        <v>0</v>
      </c>
      <c r="I46" s="139"/>
      <c r="J46" s="88">
        <f t="shared" si="10"/>
        <v>0</v>
      </c>
      <c r="K46" s="91">
        <f t="shared" si="11"/>
        <v>0</v>
      </c>
    </row>
    <row r="47" spans="1:11" s="6" customFormat="1" ht="21" customHeight="1" hidden="1" thickBot="1">
      <c r="A47" s="93" t="s">
        <v>29</v>
      </c>
      <c r="B47" s="86" t="s">
        <v>65</v>
      </c>
      <c r="C47" s="142"/>
      <c r="D47" s="88">
        <f t="shared" si="6"/>
        <v>0</v>
      </c>
      <c r="E47" s="89">
        <f t="shared" si="7"/>
        <v>0</v>
      </c>
      <c r="F47" s="129"/>
      <c r="G47" s="88">
        <f t="shared" si="8"/>
        <v>0</v>
      </c>
      <c r="H47" s="89">
        <f t="shared" si="9"/>
        <v>0</v>
      </c>
      <c r="I47" s="139"/>
      <c r="J47" s="88">
        <f t="shared" si="10"/>
        <v>0</v>
      </c>
      <c r="K47" s="91">
        <f t="shared" si="11"/>
        <v>0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6"/>
        <v>0</v>
      </c>
      <c r="E48" s="89">
        <f t="shared" si="7"/>
        <v>0</v>
      </c>
      <c r="F48" s="129"/>
      <c r="G48" s="88">
        <f t="shared" si="8"/>
        <v>0</v>
      </c>
      <c r="H48" s="89">
        <f t="shared" si="9"/>
        <v>0</v>
      </c>
      <c r="I48" s="139"/>
      <c r="J48" s="88">
        <f t="shared" si="10"/>
        <v>0</v>
      </c>
      <c r="K48" s="91">
        <f t="shared" si="11"/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6"/>
        <v>0</v>
      </c>
      <c r="E49" s="29">
        <f t="shared" si="7"/>
        <v>0</v>
      </c>
      <c r="F49" s="132"/>
      <c r="G49" s="17">
        <f t="shared" si="8"/>
        <v>0</v>
      </c>
      <c r="H49" s="29">
        <f t="shared" si="9"/>
        <v>0</v>
      </c>
      <c r="I49" s="132"/>
      <c r="J49" s="17">
        <f t="shared" si="10"/>
        <v>0</v>
      </c>
      <c r="K49" s="18">
        <f t="shared" si="11"/>
        <v>0</v>
      </c>
    </row>
    <row r="50" spans="1:11" s="1" customFormat="1" ht="12.75" hidden="1">
      <c r="A50" s="4"/>
      <c r="B50" s="35" t="s">
        <v>71</v>
      </c>
      <c r="C50" s="141"/>
      <c r="D50" s="11">
        <f t="shared" si="6"/>
        <v>0</v>
      </c>
      <c r="E50" s="30">
        <f t="shared" si="7"/>
        <v>0</v>
      </c>
      <c r="F50" s="126"/>
      <c r="G50" s="11">
        <f t="shared" si="8"/>
        <v>0</v>
      </c>
      <c r="H50" s="30">
        <f t="shared" si="9"/>
        <v>0</v>
      </c>
      <c r="I50" s="126"/>
      <c r="J50" s="11">
        <f t="shared" si="10"/>
        <v>0</v>
      </c>
      <c r="K50" s="12">
        <f t="shared" si="11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6"/>
        <v>0</v>
      </c>
      <c r="E51" s="30">
        <f t="shared" si="7"/>
        <v>0</v>
      </c>
      <c r="F51" s="126"/>
      <c r="G51" s="11">
        <f t="shared" si="8"/>
        <v>0</v>
      </c>
      <c r="H51" s="30">
        <f t="shared" si="9"/>
        <v>0</v>
      </c>
      <c r="I51" s="126"/>
      <c r="J51" s="11">
        <f t="shared" si="10"/>
        <v>0</v>
      </c>
      <c r="K51" s="12">
        <f t="shared" si="11"/>
        <v>0</v>
      </c>
    </row>
    <row r="52" spans="1:11" s="1" customFormat="1" ht="12.75" hidden="1">
      <c r="A52" s="4"/>
      <c r="B52" s="35" t="s">
        <v>72</v>
      </c>
      <c r="C52" s="141"/>
      <c r="D52" s="11">
        <f t="shared" si="6"/>
        <v>0</v>
      </c>
      <c r="E52" s="30">
        <f t="shared" si="7"/>
        <v>0</v>
      </c>
      <c r="F52" s="126"/>
      <c r="G52" s="11">
        <f t="shared" si="8"/>
        <v>0</v>
      </c>
      <c r="H52" s="30">
        <f t="shared" si="9"/>
        <v>0</v>
      </c>
      <c r="I52" s="126"/>
      <c r="J52" s="11">
        <f t="shared" si="10"/>
        <v>0</v>
      </c>
      <c r="K52" s="12">
        <f t="shared" si="11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6"/>
        <v>0</v>
      </c>
      <c r="E53" s="30">
        <f t="shared" si="7"/>
        <v>0</v>
      </c>
      <c r="F53" s="126"/>
      <c r="G53" s="11">
        <f t="shared" si="8"/>
        <v>0</v>
      </c>
      <c r="H53" s="30">
        <f t="shared" si="9"/>
        <v>0</v>
      </c>
      <c r="I53" s="126"/>
      <c r="J53" s="11">
        <f t="shared" si="10"/>
        <v>0</v>
      </c>
      <c r="K53" s="12">
        <f t="shared" si="11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6"/>
        <v>0</v>
      </c>
      <c r="E54" s="30">
        <f t="shared" si="7"/>
        <v>0</v>
      </c>
      <c r="F54" s="126"/>
      <c r="G54" s="11">
        <f t="shared" si="8"/>
        <v>0</v>
      </c>
      <c r="H54" s="30">
        <f t="shared" si="9"/>
        <v>0</v>
      </c>
      <c r="I54" s="126"/>
      <c r="J54" s="11">
        <f t="shared" si="10"/>
        <v>0</v>
      </c>
      <c r="K54" s="12">
        <f t="shared" si="11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6"/>
        <v>0</v>
      </c>
      <c r="E55" s="30">
        <f t="shared" si="7"/>
        <v>0</v>
      </c>
      <c r="F55" s="126"/>
      <c r="G55" s="11">
        <f t="shared" si="8"/>
        <v>0</v>
      </c>
      <c r="H55" s="30">
        <f t="shared" si="9"/>
        <v>0</v>
      </c>
      <c r="I55" s="126"/>
      <c r="J55" s="11">
        <f t="shared" si="10"/>
        <v>0</v>
      </c>
      <c r="K55" s="12">
        <f t="shared" si="11"/>
        <v>0</v>
      </c>
    </row>
    <row r="56" spans="1:11" s="1" customFormat="1" ht="12.75" hidden="1">
      <c r="A56" s="4"/>
      <c r="B56" s="35" t="s">
        <v>74</v>
      </c>
      <c r="C56" s="141"/>
      <c r="D56" s="11">
        <f t="shared" si="6"/>
        <v>0</v>
      </c>
      <c r="E56" s="30">
        <f t="shared" si="7"/>
        <v>0</v>
      </c>
      <c r="F56" s="126"/>
      <c r="G56" s="11">
        <f t="shared" si="8"/>
        <v>0</v>
      </c>
      <c r="H56" s="30">
        <f t="shared" si="9"/>
        <v>0</v>
      </c>
      <c r="I56" s="126"/>
      <c r="J56" s="11">
        <f t="shared" si="10"/>
        <v>0</v>
      </c>
      <c r="K56" s="12">
        <f t="shared" si="11"/>
        <v>0</v>
      </c>
    </row>
    <row r="57" spans="1:11" s="1" customFormat="1" ht="13.5" hidden="1" thickBot="1">
      <c r="A57" s="4"/>
      <c r="B57" s="35" t="s">
        <v>33</v>
      </c>
      <c r="C57" s="146"/>
      <c r="D57" s="11">
        <f t="shared" si="6"/>
        <v>0</v>
      </c>
      <c r="E57" s="30">
        <f t="shared" si="7"/>
        <v>0</v>
      </c>
      <c r="F57" s="133"/>
      <c r="G57" s="11">
        <f t="shared" si="8"/>
        <v>0</v>
      </c>
      <c r="H57" s="30">
        <f t="shared" si="9"/>
        <v>0</v>
      </c>
      <c r="I57" s="126"/>
      <c r="J57" s="11">
        <f t="shared" si="10"/>
        <v>0</v>
      </c>
      <c r="K57" s="12">
        <f t="shared" si="11"/>
        <v>0</v>
      </c>
    </row>
    <row r="58" spans="1:11" s="6" customFormat="1" ht="21" customHeight="1" thickBot="1">
      <c r="A58" s="93" t="s">
        <v>101</v>
      </c>
      <c r="B58" s="86" t="s">
        <v>100</v>
      </c>
      <c r="C58" s="87"/>
      <c r="D58" s="88">
        <f t="shared" si="6"/>
        <v>0</v>
      </c>
      <c r="E58" s="89">
        <f t="shared" si="7"/>
        <v>0</v>
      </c>
      <c r="F58" s="78">
        <f>I58-C58</f>
        <v>101</v>
      </c>
      <c r="G58" s="88">
        <f t="shared" si="8"/>
        <v>0.516035417401123</v>
      </c>
      <c r="H58" s="89">
        <f t="shared" si="9"/>
        <v>9.882583170254403</v>
      </c>
      <c r="I58" s="139">
        <v>101</v>
      </c>
      <c r="J58" s="88">
        <f t="shared" si="10"/>
        <v>0.43695893883872755</v>
      </c>
      <c r="K58" s="91">
        <f t="shared" si="11"/>
        <v>9.882583170254403</v>
      </c>
    </row>
    <row r="59" spans="1:11" s="1" customFormat="1" ht="12.75">
      <c r="A59" s="4"/>
      <c r="B59" s="37" t="s">
        <v>102</v>
      </c>
      <c r="C59" s="109"/>
      <c r="D59" s="17">
        <f t="shared" si="6"/>
        <v>0</v>
      </c>
      <c r="E59" s="29">
        <f t="shared" si="7"/>
        <v>0</v>
      </c>
      <c r="F59" s="81">
        <f>I59-C59</f>
        <v>101</v>
      </c>
      <c r="G59" s="17">
        <f t="shared" si="8"/>
        <v>0.516035417401123</v>
      </c>
      <c r="H59" s="29">
        <f t="shared" si="9"/>
        <v>9.882583170254403</v>
      </c>
      <c r="I59" s="132">
        <v>101</v>
      </c>
      <c r="J59" s="17">
        <f t="shared" si="10"/>
        <v>0.43695893883872755</v>
      </c>
      <c r="K59" s="18">
        <f t="shared" si="11"/>
        <v>9.882583170254403</v>
      </c>
    </row>
    <row r="60" spans="1:11" s="1" customFormat="1" ht="13.5" thickBot="1">
      <c r="A60" s="22"/>
      <c r="B60" s="227" t="s">
        <v>103</v>
      </c>
      <c r="C60" s="113"/>
      <c r="D60" s="17">
        <f t="shared" si="6"/>
        <v>0</v>
      </c>
      <c r="E60" s="29">
        <f t="shared" si="7"/>
        <v>0</v>
      </c>
      <c r="F60" s="81">
        <f>I60-C60</f>
        <v>0</v>
      </c>
      <c r="G60" s="17">
        <f t="shared" si="8"/>
        <v>0</v>
      </c>
      <c r="H60" s="29">
        <f t="shared" si="9"/>
        <v>0</v>
      </c>
      <c r="I60" s="132"/>
      <c r="J60" s="17">
        <f t="shared" si="10"/>
        <v>0</v>
      </c>
      <c r="K60" s="18">
        <f t="shared" si="11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6"/>
        <v>0</v>
      </c>
      <c r="E61" s="89"/>
      <c r="F61" s="139">
        <f>F48+F47+F46+F43+F38+F34+F33+F32+F27+F22+F18+F17+F16+F14+F13+F11+F10+F8+F5+F58</f>
        <v>1022</v>
      </c>
      <c r="G61" s="204">
        <f t="shared" si="8"/>
        <v>5.221665312712354</v>
      </c>
      <c r="H61" s="89"/>
      <c r="I61" s="139">
        <f>I48+I47+I46+I43+I38+I34+I33+I32+I27+I22+I18+I17+I16+I14+I13+I11+I10+I8+I5+I58</f>
        <v>1022</v>
      </c>
      <c r="J61" s="204">
        <f t="shared" si="10"/>
        <v>4.421505301912669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="90" zoomScaleNormal="90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47" sqref="F47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35420</v>
      </c>
      <c r="E2" s="225"/>
      <c r="F2" s="225"/>
      <c r="G2" s="224">
        <v>195723</v>
      </c>
      <c r="H2" s="2"/>
      <c r="I2" s="2"/>
      <c r="J2" s="224">
        <f>G2+D2</f>
        <v>231143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84" t="s">
        <v>9</v>
      </c>
      <c r="B5" s="94" t="s">
        <v>26</v>
      </c>
      <c r="C5" s="139"/>
      <c r="D5" s="88">
        <f aca="true" t="shared" si="0" ref="D5:D36">C5*1000/$D$2</f>
        <v>0</v>
      </c>
      <c r="E5" s="89">
        <f aca="true" t="shared" si="1" ref="E5:E57">IF(C$58=0,0,C5*100/C$58)</f>
        <v>0</v>
      </c>
      <c r="F5" s="129"/>
      <c r="G5" s="88">
        <f aca="true" t="shared" si="2" ref="G5:G36">F5*1000/$G$2</f>
        <v>0</v>
      </c>
      <c r="H5" s="89">
        <f aca="true" t="shared" si="3" ref="H5:H36">IF(F$61=0,0,F5*100/F$61)</f>
        <v>0</v>
      </c>
      <c r="I5" s="139"/>
      <c r="J5" s="88">
        <f aca="true" t="shared" si="4" ref="J5:J36">I5*1000/$J$2</f>
        <v>0</v>
      </c>
      <c r="K5" s="91">
        <f aca="true" t="shared" si="5" ref="K5:K36">IF(I$61=0,0,I5*100/I$61)</f>
        <v>0</v>
      </c>
    </row>
    <row r="6" spans="1:11" s="1" customFormat="1" ht="12.75" customHeight="1">
      <c r="A6" s="4"/>
      <c r="B6" s="37" t="s">
        <v>36</v>
      </c>
      <c r="C6" s="140"/>
      <c r="D6" s="17">
        <f t="shared" si="0"/>
        <v>0</v>
      </c>
      <c r="E6" s="29">
        <f t="shared" si="1"/>
        <v>0</v>
      </c>
      <c r="F6" s="132"/>
      <c r="G6" s="17">
        <f t="shared" si="2"/>
        <v>0</v>
      </c>
      <c r="H6" s="29">
        <f t="shared" si="3"/>
        <v>0</v>
      </c>
      <c r="I6" s="132"/>
      <c r="J6" s="17">
        <f t="shared" si="4"/>
        <v>0</v>
      </c>
      <c r="K6" s="18">
        <f t="shared" si="5"/>
        <v>0</v>
      </c>
    </row>
    <row r="7" spans="1:11" s="1" customFormat="1" ht="14.25" customHeight="1" thickBot="1">
      <c r="A7" s="4"/>
      <c r="B7" s="36" t="s">
        <v>37</v>
      </c>
      <c r="C7" s="141"/>
      <c r="D7" s="11">
        <f t="shared" si="0"/>
        <v>0</v>
      </c>
      <c r="E7" s="30">
        <f t="shared" si="1"/>
        <v>0</v>
      </c>
      <c r="F7" s="127"/>
      <c r="G7" s="13">
        <f t="shared" si="2"/>
        <v>0</v>
      </c>
      <c r="H7" s="32">
        <f t="shared" si="3"/>
        <v>0</v>
      </c>
      <c r="I7" s="134"/>
      <c r="J7" s="13">
        <f t="shared" si="4"/>
        <v>0</v>
      </c>
      <c r="K7" s="12">
        <f t="shared" si="5"/>
        <v>0</v>
      </c>
    </row>
    <row r="8" spans="1:11" ht="13.5" customHeight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1"/>
        <v>0</v>
      </c>
      <c r="F8" s="145">
        <f>I8-C8</f>
        <v>1847</v>
      </c>
      <c r="G8" s="88">
        <f t="shared" si="2"/>
        <v>9.436806098414596</v>
      </c>
      <c r="H8" s="89">
        <f t="shared" si="3"/>
        <v>69.935630443014</v>
      </c>
      <c r="I8" s="139">
        <v>1847</v>
      </c>
      <c r="J8" s="88">
        <f t="shared" si="4"/>
        <v>7.990724356783463</v>
      </c>
      <c r="K8" s="91">
        <f t="shared" si="5"/>
        <v>69.935630443014</v>
      </c>
    </row>
    <row r="9" spans="1:11" s="1" customFormat="1" ht="15" customHeight="1" thickBot="1">
      <c r="A9" s="15"/>
      <c r="B9" s="37" t="s">
        <v>39</v>
      </c>
      <c r="C9" s="140"/>
      <c r="D9" s="17">
        <f t="shared" si="0"/>
        <v>0</v>
      </c>
      <c r="E9" s="29">
        <f t="shared" si="1"/>
        <v>0</v>
      </c>
      <c r="F9" s="127">
        <f>I9-C9</f>
        <v>1742</v>
      </c>
      <c r="G9" s="17">
        <f t="shared" si="2"/>
        <v>8.900333634779765</v>
      </c>
      <c r="H9" s="29">
        <f t="shared" si="3"/>
        <v>65.95986368799697</v>
      </c>
      <c r="I9" s="132">
        <v>1742</v>
      </c>
      <c r="J9" s="17">
        <f t="shared" si="4"/>
        <v>7.536460113436271</v>
      </c>
      <c r="K9" s="18">
        <f t="shared" si="5"/>
        <v>65.95986368799697</v>
      </c>
    </row>
    <row r="10" spans="1:11" s="6" customFormat="1" ht="15.75" customHeight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/>
      <c r="G10" s="88">
        <f t="shared" si="2"/>
        <v>0</v>
      </c>
      <c r="H10" s="89">
        <f t="shared" si="3"/>
        <v>0</v>
      </c>
      <c r="I10" s="139"/>
      <c r="J10" s="88">
        <f t="shared" si="4"/>
        <v>0</v>
      </c>
      <c r="K10" s="91">
        <f t="shared" si="5"/>
        <v>0</v>
      </c>
    </row>
    <row r="11" spans="1:11" s="6" customFormat="1" ht="30" customHeight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/>
      <c r="G11" s="88">
        <f t="shared" si="2"/>
        <v>0</v>
      </c>
      <c r="H11" s="89">
        <f t="shared" si="3"/>
        <v>0</v>
      </c>
      <c r="I11" s="139"/>
      <c r="J11" s="88">
        <f t="shared" si="4"/>
        <v>0</v>
      </c>
      <c r="K11" s="91">
        <f t="shared" si="5"/>
        <v>0</v>
      </c>
    </row>
    <row r="12" spans="1:11" s="6" customFormat="1" ht="16.5" customHeight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/>
      <c r="G12" s="27">
        <f t="shared" si="2"/>
        <v>0</v>
      </c>
      <c r="H12" s="31">
        <f t="shared" si="3"/>
        <v>0</v>
      </c>
      <c r="I12" s="127"/>
      <c r="J12" s="27">
        <f t="shared" si="4"/>
        <v>0</v>
      </c>
      <c r="K12" s="28">
        <f t="shared" si="5"/>
        <v>0</v>
      </c>
    </row>
    <row r="13" spans="1:11" s="6" customFormat="1" ht="15" customHeight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1"/>
        <v>0</v>
      </c>
      <c r="F13" s="129"/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15.75" customHeight="1" thickBot="1">
      <c r="A14" s="92" t="s">
        <v>14</v>
      </c>
      <c r="B14" s="136" t="s">
        <v>43</v>
      </c>
      <c r="C14" s="142"/>
      <c r="D14" s="88">
        <f t="shared" si="0"/>
        <v>0</v>
      </c>
      <c r="E14" s="89">
        <f t="shared" si="1"/>
        <v>0</v>
      </c>
      <c r="F14" s="129"/>
      <c r="G14" s="88">
        <f t="shared" si="2"/>
        <v>0</v>
      </c>
      <c r="H14" s="89">
        <f t="shared" si="3"/>
        <v>0</v>
      </c>
      <c r="I14" s="139"/>
      <c r="J14" s="88">
        <f t="shared" si="4"/>
        <v>0</v>
      </c>
      <c r="K14" s="107">
        <f t="shared" si="5"/>
        <v>0</v>
      </c>
    </row>
    <row r="15" spans="1:11" s="1" customFormat="1" ht="15.75" customHeight="1" thickBot="1">
      <c r="A15" s="4"/>
      <c r="B15" s="36" t="s">
        <v>44</v>
      </c>
      <c r="C15" s="144"/>
      <c r="D15" s="13">
        <f t="shared" si="0"/>
        <v>0</v>
      </c>
      <c r="E15" s="32">
        <f t="shared" si="1"/>
        <v>0</v>
      </c>
      <c r="F15" s="127"/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6.5" customHeight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/>
      <c r="G16" s="101">
        <f t="shared" si="2"/>
        <v>0</v>
      </c>
      <c r="H16" s="102">
        <f t="shared" si="3"/>
        <v>0</v>
      </c>
      <c r="I16" s="129"/>
      <c r="J16" s="101">
        <f t="shared" si="4"/>
        <v>0</v>
      </c>
      <c r="K16" s="103">
        <f t="shared" si="5"/>
        <v>0</v>
      </c>
    </row>
    <row r="17" spans="1:11" s="6" customFormat="1" ht="18" customHeight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/>
      <c r="G17" s="88">
        <f t="shared" si="2"/>
        <v>0</v>
      </c>
      <c r="H17" s="89">
        <f t="shared" si="3"/>
        <v>0</v>
      </c>
      <c r="I17" s="139"/>
      <c r="J17" s="88">
        <f t="shared" si="4"/>
        <v>0</v>
      </c>
      <c r="K17" s="91">
        <f t="shared" si="5"/>
        <v>0</v>
      </c>
    </row>
    <row r="18" spans="1:11" s="6" customFormat="1" ht="18" customHeight="1" thickBot="1">
      <c r="A18" s="92" t="s">
        <v>17</v>
      </c>
      <c r="B18" s="86" t="s">
        <v>46</v>
      </c>
      <c r="C18" s="142"/>
      <c r="D18" s="88">
        <f t="shared" si="0"/>
        <v>0</v>
      </c>
      <c r="E18" s="89">
        <f t="shared" si="1"/>
        <v>0</v>
      </c>
      <c r="F18" s="145">
        <f>I18-C18</f>
        <v>42</v>
      </c>
      <c r="G18" s="88">
        <f t="shared" si="2"/>
        <v>0.21458898545393235</v>
      </c>
      <c r="H18" s="89">
        <f t="shared" si="3"/>
        <v>1.5903067020068156</v>
      </c>
      <c r="I18" s="139">
        <v>42</v>
      </c>
      <c r="J18" s="88">
        <f t="shared" si="4"/>
        <v>0.1817056973388768</v>
      </c>
      <c r="K18" s="91">
        <f t="shared" si="5"/>
        <v>1.5903067020068156</v>
      </c>
    </row>
    <row r="19" spans="1:11" s="1" customFormat="1" ht="14.25" customHeight="1">
      <c r="A19" s="4"/>
      <c r="B19" s="37" t="s">
        <v>47</v>
      </c>
      <c r="C19" s="140"/>
      <c r="D19" s="17">
        <f t="shared" si="0"/>
        <v>0</v>
      </c>
      <c r="E19" s="29">
        <f t="shared" si="1"/>
        <v>0</v>
      </c>
      <c r="F19" s="132"/>
      <c r="G19" s="17">
        <f t="shared" si="2"/>
        <v>0</v>
      </c>
      <c r="H19" s="29">
        <f t="shared" si="3"/>
        <v>0</v>
      </c>
      <c r="I19" s="132"/>
      <c r="J19" s="17">
        <f t="shared" si="4"/>
        <v>0</v>
      </c>
      <c r="K19" s="18">
        <f t="shared" si="5"/>
        <v>0</v>
      </c>
    </row>
    <row r="20" spans="1:11" s="1" customFormat="1" ht="15.75" customHeight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/>
      <c r="G20" s="11">
        <f t="shared" si="2"/>
        <v>0</v>
      </c>
      <c r="H20" s="30">
        <f t="shared" si="3"/>
        <v>0</v>
      </c>
      <c r="I20" s="126"/>
      <c r="J20" s="11">
        <f t="shared" si="4"/>
        <v>0</v>
      </c>
      <c r="K20" s="12">
        <f t="shared" si="5"/>
        <v>0</v>
      </c>
    </row>
    <row r="21" spans="1:11" s="1" customFormat="1" ht="16.5" customHeight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/>
      <c r="G21" s="11">
        <f t="shared" si="2"/>
        <v>0</v>
      </c>
      <c r="H21" s="30">
        <f t="shared" si="3"/>
        <v>0</v>
      </c>
      <c r="I21" s="126"/>
      <c r="J21" s="11">
        <f t="shared" si="4"/>
        <v>0</v>
      </c>
      <c r="K21" s="12">
        <f t="shared" si="5"/>
        <v>0</v>
      </c>
    </row>
    <row r="22" spans="1:11" s="6" customFormat="1" ht="15.75" customHeight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1"/>
        <v>0</v>
      </c>
      <c r="F22" s="145">
        <f>I22-C22</f>
        <v>70</v>
      </c>
      <c r="G22" s="88">
        <f t="shared" si="2"/>
        <v>0.35764830908988726</v>
      </c>
      <c r="H22" s="89">
        <f t="shared" si="3"/>
        <v>2.6505111700113595</v>
      </c>
      <c r="I22" s="139">
        <v>70</v>
      </c>
      <c r="J22" s="88">
        <f t="shared" si="4"/>
        <v>0.302842828898128</v>
      </c>
      <c r="K22" s="91">
        <f t="shared" si="5"/>
        <v>2.6505111700113595</v>
      </c>
    </row>
    <row r="23" spans="1:11" s="1" customFormat="1" ht="15.75" customHeight="1">
      <c r="A23" s="4"/>
      <c r="B23" s="37" t="s">
        <v>51</v>
      </c>
      <c r="C23" s="140"/>
      <c r="D23" s="17">
        <f t="shared" si="0"/>
        <v>0</v>
      </c>
      <c r="E23" s="29">
        <f t="shared" si="1"/>
        <v>0</v>
      </c>
      <c r="F23" s="132"/>
      <c r="G23" s="17">
        <f t="shared" si="2"/>
        <v>0</v>
      </c>
      <c r="H23" s="29">
        <f t="shared" si="3"/>
        <v>0</v>
      </c>
      <c r="I23" s="132"/>
      <c r="J23" s="17">
        <f t="shared" si="4"/>
        <v>0</v>
      </c>
      <c r="K23" s="18">
        <f t="shared" si="5"/>
        <v>0</v>
      </c>
    </row>
    <row r="24" spans="1:11" s="1" customFormat="1" ht="14.25" customHeight="1">
      <c r="A24" s="4"/>
      <c r="B24" s="35" t="s">
        <v>52</v>
      </c>
      <c r="C24" s="141"/>
      <c r="D24" s="11">
        <f t="shared" si="0"/>
        <v>0</v>
      </c>
      <c r="E24" s="30">
        <f t="shared" si="1"/>
        <v>0</v>
      </c>
      <c r="F24" s="126"/>
      <c r="G24" s="11">
        <f t="shared" si="2"/>
        <v>0</v>
      </c>
      <c r="H24" s="30">
        <f t="shared" si="3"/>
        <v>0</v>
      </c>
      <c r="I24" s="126"/>
      <c r="J24" s="11">
        <f t="shared" si="4"/>
        <v>0</v>
      </c>
      <c r="K24" s="12">
        <f t="shared" si="5"/>
        <v>0</v>
      </c>
    </row>
    <row r="25" spans="1:11" s="1" customFormat="1" ht="15.75" customHeight="1">
      <c r="A25" s="4"/>
      <c r="B25" s="35" t="s">
        <v>85</v>
      </c>
      <c r="C25" s="141"/>
      <c r="D25" s="11">
        <f t="shared" si="0"/>
        <v>0</v>
      </c>
      <c r="E25" s="30">
        <f t="shared" si="1"/>
        <v>0</v>
      </c>
      <c r="F25" s="126"/>
      <c r="G25" s="11">
        <f t="shared" si="2"/>
        <v>0</v>
      </c>
      <c r="H25" s="30">
        <f t="shared" si="3"/>
        <v>0</v>
      </c>
      <c r="I25" s="126"/>
      <c r="J25" s="11">
        <f t="shared" si="4"/>
        <v>0</v>
      </c>
      <c r="K25" s="12">
        <f t="shared" si="5"/>
        <v>0</v>
      </c>
    </row>
    <row r="26" spans="1:11" s="1" customFormat="1" ht="13.5" thickBot="1">
      <c r="A26" s="4"/>
      <c r="B26" s="35" t="s">
        <v>86</v>
      </c>
      <c r="C26" s="141"/>
      <c r="D26" s="11">
        <f t="shared" si="0"/>
        <v>0</v>
      </c>
      <c r="E26" s="30">
        <f t="shared" si="1"/>
        <v>0</v>
      </c>
      <c r="F26" s="127"/>
      <c r="G26" s="11">
        <f t="shared" si="2"/>
        <v>0</v>
      </c>
      <c r="H26" s="30">
        <f t="shared" si="3"/>
        <v>0</v>
      </c>
      <c r="I26" s="126"/>
      <c r="J26" s="11">
        <f t="shared" si="4"/>
        <v>0</v>
      </c>
      <c r="K26" s="12">
        <f t="shared" si="5"/>
        <v>0</v>
      </c>
    </row>
    <row r="27" spans="1:11" s="6" customFormat="1" ht="14.25" customHeight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1"/>
        <v>0</v>
      </c>
      <c r="F27" s="145">
        <f>I27-C27</f>
        <v>95</v>
      </c>
      <c r="G27" s="88">
        <f>F27*1000/$G$2</f>
        <v>0.4853798480505613</v>
      </c>
      <c r="H27" s="89">
        <f t="shared" si="3"/>
        <v>3.597122302158273</v>
      </c>
      <c r="I27" s="139">
        <v>95</v>
      </c>
      <c r="J27" s="88">
        <f t="shared" si="4"/>
        <v>0.41100098207603086</v>
      </c>
      <c r="K27" s="91">
        <f t="shared" si="5"/>
        <v>3.597122302158273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45">
        <f aca="true" t="shared" si="6" ref="F28:F35">I28-C28</f>
        <v>0</v>
      </c>
      <c r="G28" s="17">
        <f t="shared" si="2"/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45">
        <f t="shared" si="6"/>
        <v>0</v>
      </c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5.75" hidden="1" thickBot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45">
        <f t="shared" si="6"/>
        <v>0</v>
      </c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45">
        <f t="shared" si="6"/>
        <v>0</v>
      </c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1"/>
        <v>0</v>
      </c>
      <c r="F32" s="145">
        <f t="shared" si="6"/>
        <v>170</v>
      </c>
      <c r="G32" s="88">
        <f>F32*1000/$G$2</f>
        <v>0.8685744649325833</v>
      </c>
      <c r="H32" s="89">
        <f t="shared" si="3"/>
        <v>6.436955698599015</v>
      </c>
      <c r="I32" s="139">
        <v>170</v>
      </c>
      <c r="J32" s="88">
        <f t="shared" si="4"/>
        <v>0.7354754416097394</v>
      </c>
      <c r="K32" s="91">
        <f t="shared" si="5"/>
        <v>6.436955698599015</v>
      </c>
    </row>
    <row r="33" spans="1:11" s="1" customFormat="1" ht="26.25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1"/>
        <v>0</v>
      </c>
      <c r="F33" s="129"/>
      <c r="G33" s="88">
        <f t="shared" si="2"/>
        <v>0</v>
      </c>
      <c r="H33" s="89">
        <f t="shared" si="3"/>
        <v>0</v>
      </c>
      <c r="I33" s="139"/>
      <c r="J33" s="88">
        <f t="shared" si="4"/>
        <v>0</v>
      </c>
      <c r="K33" s="91">
        <f t="shared" si="5"/>
        <v>0</v>
      </c>
    </row>
    <row r="34" spans="1:11" s="6" customFormat="1" ht="21" customHeight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1"/>
        <v>0</v>
      </c>
      <c r="F34" s="129">
        <f t="shared" si="6"/>
        <v>283</v>
      </c>
      <c r="G34" s="88">
        <f t="shared" si="2"/>
        <v>1.44592102103483</v>
      </c>
      <c r="H34" s="89">
        <f t="shared" si="3"/>
        <v>10.715638015903068</v>
      </c>
      <c r="I34" s="139">
        <v>283</v>
      </c>
      <c r="J34" s="88">
        <f t="shared" si="4"/>
        <v>1.2243502939738604</v>
      </c>
      <c r="K34" s="91">
        <f t="shared" si="5"/>
        <v>10.715638015903068</v>
      </c>
    </row>
    <row r="35" spans="1:11" s="1" customFormat="1" ht="12.75">
      <c r="A35" s="4"/>
      <c r="B35" s="37" t="s">
        <v>59</v>
      </c>
      <c r="C35" s="140"/>
      <c r="D35" s="23">
        <f t="shared" si="0"/>
        <v>0</v>
      </c>
      <c r="E35" s="33">
        <f t="shared" si="1"/>
        <v>0</v>
      </c>
      <c r="F35" s="132">
        <f t="shared" si="6"/>
        <v>23</v>
      </c>
      <c r="G35" s="23">
        <f t="shared" si="2"/>
        <v>0.1175130158438201</v>
      </c>
      <c r="H35" s="33">
        <f t="shared" si="3"/>
        <v>0.8708822415751609</v>
      </c>
      <c r="I35" s="132">
        <v>23</v>
      </c>
      <c r="J35" s="23">
        <f t="shared" si="4"/>
        <v>0.09950550092367062</v>
      </c>
      <c r="K35" s="24">
        <f t="shared" si="5"/>
        <v>0.8708822415751609</v>
      </c>
    </row>
    <row r="36" spans="1:11" s="1" customFormat="1" ht="13.5" customHeight="1">
      <c r="A36" s="4"/>
      <c r="B36" s="40" t="s">
        <v>31</v>
      </c>
      <c r="C36" s="141"/>
      <c r="D36" s="25">
        <f t="shared" si="0"/>
        <v>0</v>
      </c>
      <c r="E36" s="34">
        <f t="shared" si="1"/>
        <v>0</v>
      </c>
      <c r="F36" s="126"/>
      <c r="G36" s="25">
        <f t="shared" si="2"/>
        <v>0</v>
      </c>
      <c r="H36" s="34">
        <f t="shared" si="3"/>
        <v>0</v>
      </c>
      <c r="I36" s="126"/>
      <c r="J36" s="25">
        <f t="shared" si="4"/>
        <v>0</v>
      </c>
      <c r="K36" s="26">
        <f t="shared" si="5"/>
        <v>0</v>
      </c>
    </row>
    <row r="37" spans="1:11" s="1" customFormat="1" ht="12" customHeight="1" thickBot="1">
      <c r="A37" s="15"/>
      <c r="B37" s="35" t="s">
        <v>84</v>
      </c>
      <c r="C37" s="141"/>
      <c r="D37" s="25">
        <f aca="true" t="shared" si="7" ref="D37:D61">C37*1000/$D$2</f>
        <v>0</v>
      </c>
      <c r="E37" s="34">
        <f t="shared" si="1"/>
        <v>0</v>
      </c>
      <c r="F37" s="134"/>
      <c r="G37" s="25">
        <f aca="true" t="shared" si="8" ref="G37:G61">F37*1000/$G$2</f>
        <v>0</v>
      </c>
      <c r="H37" s="34">
        <f aca="true" t="shared" si="9" ref="H37:H60">IF(F$61=0,0,F37*100/F$61)</f>
        <v>0</v>
      </c>
      <c r="I37" s="126"/>
      <c r="J37" s="25">
        <f aca="true" t="shared" si="10" ref="J37:J61">I37*1000/$J$2</f>
        <v>0</v>
      </c>
      <c r="K37" s="26">
        <f aca="true" t="shared" si="11" ref="K37:K57">IF(I$61=0,0,I37*100/I$61)</f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7"/>
        <v>0</v>
      </c>
      <c r="E38" s="89">
        <f t="shared" si="1"/>
        <v>0</v>
      </c>
      <c r="F38" s="129"/>
      <c r="G38" s="88">
        <f t="shared" si="8"/>
        <v>0</v>
      </c>
      <c r="H38" s="89">
        <f t="shared" si="9"/>
        <v>0</v>
      </c>
      <c r="I38" s="139"/>
      <c r="J38" s="88">
        <f t="shared" si="10"/>
        <v>0</v>
      </c>
      <c r="K38" s="107">
        <f t="shared" si="11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7"/>
        <v>0</v>
      </c>
      <c r="E39" s="29">
        <f t="shared" si="1"/>
        <v>0</v>
      </c>
      <c r="F39" s="132"/>
      <c r="G39" s="17">
        <f t="shared" si="8"/>
        <v>0</v>
      </c>
      <c r="H39" s="29">
        <f t="shared" si="9"/>
        <v>0</v>
      </c>
      <c r="I39" s="132"/>
      <c r="J39" s="17">
        <f t="shared" si="10"/>
        <v>0</v>
      </c>
      <c r="K39" s="18">
        <f t="shared" si="11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7"/>
        <v>0</v>
      </c>
      <c r="E40" s="30">
        <f t="shared" si="1"/>
        <v>0</v>
      </c>
      <c r="F40" s="126"/>
      <c r="G40" s="11">
        <f t="shared" si="8"/>
        <v>0</v>
      </c>
      <c r="H40" s="30">
        <f t="shared" si="9"/>
        <v>0</v>
      </c>
      <c r="I40" s="126"/>
      <c r="J40" s="11">
        <f t="shared" si="10"/>
        <v>0</v>
      </c>
      <c r="K40" s="12">
        <f t="shared" si="11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7"/>
        <v>0</v>
      </c>
      <c r="E41" s="30">
        <f t="shared" si="1"/>
        <v>0</v>
      </c>
      <c r="F41" s="126"/>
      <c r="G41" s="11">
        <f t="shared" si="8"/>
        <v>0</v>
      </c>
      <c r="H41" s="30">
        <f t="shared" si="9"/>
        <v>0</v>
      </c>
      <c r="I41" s="126"/>
      <c r="J41" s="11">
        <f t="shared" si="10"/>
        <v>0</v>
      </c>
      <c r="K41" s="12">
        <f t="shared" si="11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7"/>
        <v>0</v>
      </c>
      <c r="E42" s="30">
        <f t="shared" si="1"/>
        <v>0</v>
      </c>
      <c r="F42" s="127"/>
      <c r="G42" s="11">
        <f t="shared" si="8"/>
        <v>0</v>
      </c>
      <c r="H42" s="30">
        <f t="shared" si="9"/>
        <v>0</v>
      </c>
      <c r="I42" s="126"/>
      <c r="J42" s="11">
        <f t="shared" si="10"/>
        <v>0</v>
      </c>
      <c r="K42" s="12">
        <f t="shared" si="11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7"/>
        <v>0</v>
      </c>
      <c r="E43" s="89">
        <f t="shared" si="1"/>
        <v>0</v>
      </c>
      <c r="F43" s="129"/>
      <c r="G43" s="88">
        <f t="shared" si="8"/>
        <v>0</v>
      </c>
      <c r="H43" s="89">
        <f t="shared" si="9"/>
        <v>0</v>
      </c>
      <c r="I43" s="139"/>
      <c r="J43" s="88">
        <f t="shared" si="10"/>
        <v>0</v>
      </c>
      <c r="K43" s="107">
        <f t="shared" si="11"/>
        <v>0</v>
      </c>
    </row>
    <row r="44" spans="1:11" s="1" customFormat="1" ht="33.75" customHeight="1" hidden="1">
      <c r="A44" s="9"/>
      <c r="B44" s="41" t="s">
        <v>81</v>
      </c>
      <c r="C44" s="140"/>
      <c r="D44" s="17">
        <f t="shared" si="7"/>
        <v>0</v>
      </c>
      <c r="E44" s="29">
        <f t="shared" si="1"/>
        <v>0</v>
      </c>
      <c r="F44" s="137"/>
      <c r="G44" s="17">
        <f t="shared" si="8"/>
        <v>0</v>
      </c>
      <c r="H44" s="29">
        <f t="shared" si="9"/>
        <v>0</v>
      </c>
      <c r="I44" s="132"/>
      <c r="J44" s="17">
        <f t="shared" si="10"/>
        <v>0</v>
      </c>
      <c r="K44" s="18">
        <f t="shared" si="11"/>
        <v>0</v>
      </c>
    </row>
    <row r="45" spans="1:11" s="1" customFormat="1" ht="16.5" customHeight="1" hidden="1" thickBot="1">
      <c r="A45" s="4"/>
      <c r="B45" s="40" t="s">
        <v>79</v>
      </c>
      <c r="C45" s="141"/>
      <c r="D45" s="11">
        <f t="shared" si="7"/>
        <v>0</v>
      </c>
      <c r="E45" s="30">
        <f t="shared" si="1"/>
        <v>0</v>
      </c>
      <c r="F45" s="135"/>
      <c r="G45" s="11">
        <f t="shared" si="8"/>
        <v>0</v>
      </c>
      <c r="H45" s="30">
        <f t="shared" si="9"/>
        <v>0</v>
      </c>
      <c r="I45" s="126"/>
      <c r="J45" s="11">
        <f t="shared" si="10"/>
        <v>0</v>
      </c>
      <c r="K45" s="12">
        <f t="shared" si="11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7"/>
        <v>0</v>
      </c>
      <c r="E46" s="89">
        <f t="shared" si="1"/>
        <v>0</v>
      </c>
      <c r="F46" s="129"/>
      <c r="G46" s="88">
        <f t="shared" si="8"/>
        <v>0</v>
      </c>
      <c r="H46" s="89">
        <f t="shared" si="9"/>
        <v>0</v>
      </c>
      <c r="I46" s="139"/>
      <c r="J46" s="88">
        <f t="shared" si="10"/>
        <v>0</v>
      </c>
      <c r="K46" s="91">
        <f t="shared" si="11"/>
        <v>0</v>
      </c>
    </row>
    <row r="47" spans="1:11" s="6" customFormat="1" ht="21" customHeight="1" thickBot="1">
      <c r="A47" s="93" t="s">
        <v>29</v>
      </c>
      <c r="B47" s="86" t="s">
        <v>65</v>
      </c>
      <c r="C47" s="142"/>
      <c r="D47" s="88">
        <f t="shared" si="7"/>
        <v>0</v>
      </c>
      <c r="E47" s="89">
        <f t="shared" si="1"/>
        <v>0</v>
      </c>
      <c r="F47" s="129">
        <v>97</v>
      </c>
      <c r="G47" s="88">
        <f t="shared" si="8"/>
        <v>0.4955983711674152</v>
      </c>
      <c r="H47" s="89">
        <f t="shared" si="9"/>
        <v>3.6728511927300267</v>
      </c>
      <c r="I47" s="139">
        <v>97</v>
      </c>
      <c r="J47" s="88">
        <f t="shared" si="10"/>
        <v>0.4196536343302631</v>
      </c>
      <c r="K47" s="91">
        <f t="shared" si="11"/>
        <v>3.6728511927300267</v>
      </c>
    </row>
    <row r="48" spans="1:11" s="6" customFormat="1" ht="19.5" customHeight="1" thickBot="1">
      <c r="A48" s="92" t="s">
        <v>30</v>
      </c>
      <c r="B48" s="86" t="s">
        <v>66</v>
      </c>
      <c r="C48" s="142"/>
      <c r="D48" s="88">
        <f t="shared" si="7"/>
        <v>0</v>
      </c>
      <c r="E48" s="89">
        <f t="shared" si="1"/>
        <v>0</v>
      </c>
      <c r="F48" s="129">
        <v>37</v>
      </c>
      <c r="G48" s="88">
        <f t="shared" si="8"/>
        <v>0.18904267766179755</v>
      </c>
      <c r="H48" s="89">
        <f t="shared" si="9"/>
        <v>1.4009844755774328</v>
      </c>
      <c r="I48" s="139">
        <v>37</v>
      </c>
      <c r="J48" s="88">
        <f t="shared" si="10"/>
        <v>0.16007406670329624</v>
      </c>
      <c r="K48" s="91">
        <f t="shared" si="11"/>
        <v>1.4009844755774328</v>
      </c>
    </row>
    <row r="49" spans="1:11" s="1" customFormat="1" ht="17.25" customHeight="1">
      <c r="A49" s="4"/>
      <c r="B49" s="37" t="s">
        <v>67</v>
      </c>
      <c r="C49" s="140"/>
      <c r="D49" s="17">
        <f t="shared" si="7"/>
        <v>0</v>
      </c>
      <c r="E49" s="29">
        <f t="shared" si="1"/>
        <v>0</v>
      </c>
      <c r="F49" s="132"/>
      <c r="G49" s="17">
        <f t="shared" si="8"/>
        <v>0</v>
      </c>
      <c r="H49" s="29">
        <f t="shared" si="9"/>
        <v>0</v>
      </c>
      <c r="I49" s="132"/>
      <c r="J49" s="17">
        <f t="shared" si="10"/>
        <v>0</v>
      </c>
      <c r="K49" s="18">
        <f t="shared" si="11"/>
        <v>0</v>
      </c>
    </row>
    <row r="50" spans="1:11" s="1" customFormat="1" ht="12.75">
      <c r="A50" s="4"/>
      <c r="B50" s="35" t="s">
        <v>71</v>
      </c>
      <c r="C50" s="141"/>
      <c r="D50" s="11">
        <f t="shared" si="7"/>
        <v>0</v>
      </c>
      <c r="E50" s="30">
        <f t="shared" si="1"/>
        <v>0</v>
      </c>
      <c r="F50" s="126"/>
      <c r="G50" s="11">
        <f t="shared" si="8"/>
        <v>0</v>
      </c>
      <c r="H50" s="30">
        <f t="shared" si="9"/>
        <v>0</v>
      </c>
      <c r="I50" s="126"/>
      <c r="J50" s="11">
        <f t="shared" si="10"/>
        <v>0</v>
      </c>
      <c r="K50" s="12">
        <f t="shared" si="11"/>
        <v>0</v>
      </c>
    </row>
    <row r="51" spans="1:11" s="1" customFormat="1" ht="15.75" customHeight="1">
      <c r="A51" s="4"/>
      <c r="B51" s="35" t="s">
        <v>68</v>
      </c>
      <c r="C51" s="141"/>
      <c r="D51" s="11">
        <f t="shared" si="7"/>
        <v>0</v>
      </c>
      <c r="E51" s="30">
        <f t="shared" si="1"/>
        <v>0</v>
      </c>
      <c r="F51" s="126">
        <v>1</v>
      </c>
      <c r="G51" s="11">
        <f t="shared" si="8"/>
        <v>0.00510926155842696</v>
      </c>
      <c r="H51" s="30">
        <f t="shared" si="9"/>
        <v>0.03786444528587656</v>
      </c>
      <c r="I51" s="126">
        <v>1</v>
      </c>
      <c r="J51" s="11">
        <f t="shared" si="10"/>
        <v>0.004326326127116115</v>
      </c>
      <c r="K51" s="12">
        <f t="shared" si="11"/>
        <v>0.03786444528587656</v>
      </c>
    </row>
    <row r="52" spans="1:11" s="1" customFormat="1" ht="12.75">
      <c r="A52" s="4"/>
      <c r="B52" s="35" t="s">
        <v>72</v>
      </c>
      <c r="C52" s="141"/>
      <c r="D52" s="11">
        <f t="shared" si="7"/>
        <v>0</v>
      </c>
      <c r="E52" s="30">
        <f t="shared" si="1"/>
        <v>0</v>
      </c>
      <c r="F52" s="126"/>
      <c r="G52" s="11">
        <f t="shared" si="8"/>
        <v>0</v>
      </c>
      <c r="H52" s="30">
        <f t="shared" si="9"/>
        <v>0</v>
      </c>
      <c r="I52" s="126"/>
      <c r="J52" s="11">
        <f t="shared" si="10"/>
        <v>0</v>
      </c>
      <c r="K52" s="12">
        <f t="shared" si="11"/>
        <v>0</v>
      </c>
    </row>
    <row r="53" spans="1:11" s="1" customFormat="1" ht="16.5" customHeight="1">
      <c r="A53" s="4"/>
      <c r="B53" s="35" t="s">
        <v>69</v>
      </c>
      <c r="C53" s="141"/>
      <c r="D53" s="11">
        <f t="shared" si="7"/>
        <v>0</v>
      </c>
      <c r="E53" s="30">
        <f t="shared" si="1"/>
        <v>0</v>
      </c>
      <c r="F53" s="126">
        <v>3</v>
      </c>
      <c r="G53" s="11">
        <f t="shared" si="8"/>
        <v>0.015327784675280882</v>
      </c>
      <c r="H53" s="30">
        <f t="shared" si="9"/>
        <v>0.11359333585762968</v>
      </c>
      <c r="I53" s="126">
        <v>3</v>
      </c>
      <c r="J53" s="11">
        <f t="shared" si="10"/>
        <v>0.012978978381348342</v>
      </c>
      <c r="K53" s="12">
        <f t="shared" si="11"/>
        <v>0.11359333585762968</v>
      </c>
    </row>
    <row r="54" spans="1:11" s="1" customFormat="1" ht="12" customHeight="1">
      <c r="A54" s="4"/>
      <c r="B54" s="35" t="s">
        <v>73</v>
      </c>
      <c r="C54" s="141"/>
      <c r="D54" s="11">
        <f t="shared" si="7"/>
        <v>0</v>
      </c>
      <c r="E54" s="30">
        <f t="shared" si="1"/>
        <v>0</v>
      </c>
      <c r="F54" s="126">
        <v>1</v>
      </c>
      <c r="G54" s="11">
        <f t="shared" si="8"/>
        <v>0.00510926155842696</v>
      </c>
      <c r="H54" s="30">
        <f t="shared" si="9"/>
        <v>0.03786444528587656</v>
      </c>
      <c r="I54" s="126">
        <v>1</v>
      </c>
      <c r="J54" s="11">
        <f t="shared" si="10"/>
        <v>0.004326326127116115</v>
      </c>
      <c r="K54" s="12">
        <f t="shared" si="11"/>
        <v>0.03786444528587656</v>
      </c>
    </row>
    <row r="55" spans="1:11" s="1" customFormat="1" ht="16.5" customHeight="1">
      <c r="A55" s="4"/>
      <c r="B55" s="35" t="s">
        <v>70</v>
      </c>
      <c r="C55" s="141"/>
      <c r="D55" s="11">
        <f t="shared" si="7"/>
        <v>0</v>
      </c>
      <c r="E55" s="30">
        <f t="shared" si="1"/>
        <v>0</v>
      </c>
      <c r="F55" s="126"/>
      <c r="G55" s="11">
        <f t="shared" si="8"/>
        <v>0</v>
      </c>
      <c r="H55" s="30">
        <f t="shared" si="9"/>
        <v>0</v>
      </c>
      <c r="I55" s="126"/>
      <c r="J55" s="11">
        <f t="shared" si="10"/>
        <v>0</v>
      </c>
      <c r="K55" s="12">
        <f t="shared" si="11"/>
        <v>0</v>
      </c>
    </row>
    <row r="56" spans="1:11" s="1" customFormat="1" ht="12.75">
      <c r="A56" s="4"/>
      <c r="B56" s="35" t="s">
        <v>74</v>
      </c>
      <c r="C56" s="141"/>
      <c r="D56" s="11">
        <f t="shared" si="7"/>
        <v>0</v>
      </c>
      <c r="E56" s="30">
        <f t="shared" si="1"/>
        <v>0</v>
      </c>
      <c r="F56" s="126"/>
      <c r="G56" s="11">
        <f t="shared" si="8"/>
        <v>0</v>
      </c>
      <c r="H56" s="30">
        <f t="shared" si="9"/>
        <v>0</v>
      </c>
      <c r="I56" s="126"/>
      <c r="J56" s="11">
        <f t="shared" si="10"/>
        <v>0</v>
      </c>
      <c r="K56" s="12">
        <f t="shared" si="11"/>
        <v>0</v>
      </c>
    </row>
    <row r="57" spans="1:11" s="1" customFormat="1" ht="13.5" thickBot="1">
      <c r="A57" s="4"/>
      <c r="B57" s="35" t="s">
        <v>33</v>
      </c>
      <c r="C57" s="146"/>
      <c r="D57" s="11">
        <f t="shared" si="7"/>
        <v>0</v>
      </c>
      <c r="E57" s="30">
        <f t="shared" si="1"/>
        <v>0</v>
      </c>
      <c r="F57" s="133"/>
      <c r="G57" s="11">
        <f t="shared" si="8"/>
        <v>0</v>
      </c>
      <c r="H57" s="30">
        <f t="shared" si="9"/>
        <v>0</v>
      </c>
      <c r="I57" s="126"/>
      <c r="J57" s="11">
        <f t="shared" si="10"/>
        <v>0</v>
      </c>
      <c r="K57" s="12">
        <f t="shared" si="11"/>
        <v>0</v>
      </c>
    </row>
    <row r="58" spans="1:11" s="6" customFormat="1" ht="21" customHeight="1" thickBot="1">
      <c r="A58" s="93" t="s">
        <v>101</v>
      </c>
      <c r="B58" s="86" t="s">
        <v>100</v>
      </c>
      <c r="C58" s="87"/>
      <c r="D58" s="88">
        <f t="shared" si="7"/>
        <v>0</v>
      </c>
      <c r="E58" s="89">
        <f>IF(C$58=0,0,C58*100/C$58)</f>
        <v>0</v>
      </c>
      <c r="F58" s="78"/>
      <c r="G58" s="88">
        <f t="shared" si="8"/>
        <v>0</v>
      </c>
      <c r="H58" s="89">
        <f t="shared" si="9"/>
        <v>0</v>
      </c>
      <c r="I58" s="139"/>
      <c r="J58" s="88">
        <f t="shared" si="10"/>
        <v>0</v>
      </c>
      <c r="K58" s="91">
        <f>I58*100/I$61</f>
        <v>0</v>
      </c>
    </row>
    <row r="59" spans="1:11" s="1" customFormat="1" ht="12.75">
      <c r="A59" s="4"/>
      <c r="B59" s="37" t="s">
        <v>102</v>
      </c>
      <c r="C59" s="109"/>
      <c r="D59" s="17">
        <f t="shared" si="7"/>
        <v>0</v>
      </c>
      <c r="E59" s="29">
        <f>IF(C$58=0,0,C59*100/C$58)</f>
        <v>0</v>
      </c>
      <c r="F59" s="81"/>
      <c r="G59" s="17">
        <f t="shared" si="8"/>
        <v>0</v>
      </c>
      <c r="H59" s="29">
        <f t="shared" si="9"/>
        <v>0</v>
      </c>
      <c r="I59" s="132"/>
      <c r="J59" s="17">
        <f t="shared" si="10"/>
        <v>0</v>
      </c>
      <c r="K59" s="18">
        <f>I59*100/I$61</f>
        <v>0</v>
      </c>
    </row>
    <row r="60" spans="1:11" s="1" customFormat="1" ht="13.5" thickBot="1">
      <c r="A60" s="22"/>
      <c r="B60" s="227" t="s">
        <v>103</v>
      </c>
      <c r="C60" s="113"/>
      <c r="D60" s="17">
        <f t="shared" si="7"/>
        <v>0</v>
      </c>
      <c r="E60" s="29">
        <f>IF(C$58=0,0,C60*100/C$58)</f>
        <v>0</v>
      </c>
      <c r="F60" s="81">
        <f>I60-C60</f>
        <v>0</v>
      </c>
      <c r="G60" s="17">
        <f t="shared" si="8"/>
        <v>0</v>
      </c>
      <c r="H60" s="29">
        <f t="shared" si="9"/>
        <v>0</v>
      </c>
      <c r="I60" s="132"/>
      <c r="J60" s="17">
        <f t="shared" si="10"/>
        <v>0</v>
      </c>
      <c r="K60" s="18">
        <f>I60*100/I$61</f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7"/>
        <v>0</v>
      </c>
      <c r="E61" s="89"/>
      <c r="F61" s="139">
        <f>F48+F47+F46+F43+F38+F34+F33+F32+F27+F22+F18+F17+F16+F14+F13+F11+F10+F8+F5+F58</f>
        <v>2641</v>
      </c>
      <c r="G61" s="204">
        <f t="shared" si="8"/>
        <v>13.493559775805602</v>
      </c>
      <c r="H61" s="89"/>
      <c r="I61" s="139">
        <f>I48+I47+I46+I43+I38+I34+I33+I32+I27+I22+I18+I17+I16+I14+I13+I11+I10+I8+I5+I58</f>
        <v>2641</v>
      </c>
      <c r="J61" s="204">
        <f t="shared" si="10"/>
        <v>11.425827301713658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1"/>
  <sheetViews>
    <sheetView showZeros="0" tabSelected="1" zoomScale="95" zoomScaleNormal="95" zoomScalePageLayoutView="0" workbookViewId="0" topLeftCell="A1">
      <pane ySplit="4" topLeftCell="A5" activePane="bottomLeft" state="frozen"/>
      <selection pane="topLeft" activeCell="C7" sqref="C7"/>
      <selection pane="bottomLeft" activeCell="A58" sqref="A58:B60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30" t="s">
        <v>88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2:11" s="6" customFormat="1" ht="24" customHeight="1" thickBot="1">
      <c r="B2" s="202"/>
      <c r="C2" s="202"/>
      <c r="D2" s="224">
        <v>35420</v>
      </c>
      <c r="E2" s="225"/>
      <c r="F2" s="225"/>
      <c r="G2" s="224">
        <v>195723</v>
      </c>
      <c r="H2" s="2"/>
      <c r="I2" s="2"/>
      <c r="J2" s="224">
        <f>G2+D2</f>
        <v>231143</v>
      </c>
      <c r="K2" s="2"/>
    </row>
    <row r="3" spans="1:11" ht="14.25" customHeight="1">
      <c r="A3" s="49" t="s">
        <v>0</v>
      </c>
      <c r="B3" s="245" t="s">
        <v>5</v>
      </c>
      <c r="C3" s="170" t="s">
        <v>1</v>
      </c>
      <c r="D3" s="171"/>
      <c r="E3" s="171"/>
      <c r="F3" s="170" t="s">
        <v>2</v>
      </c>
      <c r="G3" s="171"/>
      <c r="H3" s="171"/>
      <c r="I3" s="170" t="s">
        <v>3</v>
      </c>
      <c r="J3" s="171"/>
      <c r="K3" s="172"/>
    </row>
    <row r="4" spans="1:11" ht="34.5" customHeight="1" thickBot="1">
      <c r="A4" s="50" t="s">
        <v>4</v>
      </c>
      <c r="B4" s="246"/>
      <c r="C4" s="173" t="s">
        <v>6</v>
      </c>
      <c r="D4" s="174" t="s">
        <v>7</v>
      </c>
      <c r="E4" s="175" t="s">
        <v>8</v>
      </c>
      <c r="F4" s="173" t="s">
        <v>6</v>
      </c>
      <c r="G4" s="174" t="s">
        <v>7</v>
      </c>
      <c r="H4" s="175" t="s">
        <v>8</v>
      </c>
      <c r="I4" s="173" t="s">
        <v>6</v>
      </c>
      <c r="J4" s="174" t="s">
        <v>7</v>
      </c>
      <c r="K4" s="176" t="s">
        <v>8</v>
      </c>
    </row>
    <row r="5" spans="1:11" s="6" customFormat="1" ht="18" customHeight="1" thickBot="1">
      <c r="A5" s="108" t="s">
        <v>9</v>
      </c>
      <c r="B5" s="94" t="s">
        <v>26</v>
      </c>
      <c r="C5" s="129">
        <f>SUM(Област2020:КОЦ!C5)</f>
        <v>178</v>
      </c>
      <c r="D5" s="101">
        <f aca="true" t="shared" si="0" ref="D5:D36">C5*1000/$D$2</f>
        <v>5.02540937323546</v>
      </c>
      <c r="E5" s="102">
        <f aca="true" t="shared" si="1" ref="E5:E36">IF(C$61=0,0,C5*100/C$61)</f>
        <v>4.78494623655914</v>
      </c>
      <c r="F5" s="129">
        <f>SUM(Област2020:КОЦ!F5)</f>
        <v>544</v>
      </c>
      <c r="G5" s="101">
        <f aca="true" t="shared" si="2" ref="G5:G36">F5*1000/$G$2</f>
        <v>2.7794382877842665</v>
      </c>
      <c r="H5" s="102">
        <f aca="true" t="shared" si="3" ref="H5:H36">IF(F$61=0,0,F5*100/F$61)</f>
        <v>1.6596497650863384</v>
      </c>
      <c r="I5" s="129">
        <f aca="true" t="shared" si="4" ref="I5:I36">SUM(C5,F5)</f>
        <v>722</v>
      </c>
      <c r="J5" s="101">
        <f aca="true" t="shared" si="5" ref="J5:J36">I5*1000/$J$2</f>
        <v>3.1236074637778346</v>
      </c>
      <c r="K5" s="177">
        <f aca="true" t="shared" si="6" ref="K5:K36">IF(I$61=0,0,I5*100/I$61)</f>
        <v>1.9781905857855224</v>
      </c>
    </row>
    <row r="6" spans="1:11" s="7" customFormat="1" ht="17.25" customHeight="1">
      <c r="A6" s="4"/>
      <c r="B6" s="37" t="s">
        <v>36</v>
      </c>
      <c r="C6" s="162">
        <f>SUM(Област2020:КОЦ!C6)</f>
        <v>144</v>
      </c>
      <c r="D6" s="51">
        <f t="shared" si="0"/>
        <v>4.065499717673631</v>
      </c>
      <c r="E6" s="33">
        <f t="shared" si="1"/>
        <v>3.870967741935484</v>
      </c>
      <c r="F6" s="162">
        <f>SUM(Област2020:КОЦ!F6)</f>
        <v>282</v>
      </c>
      <c r="G6" s="23">
        <f t="shared" si="2"/>
        <v>1.440811759476403</v>
      </c>
      <c r="H6" s="33">
        <f t="shared" si="3"/>
        <v>0.8603331502837269</v>
      </c>
      <c r="I6" s="165">
        <f t="shared" si="4"/>
        <v>426</v>
      </c>
      <c r="J6" s="23">
        <f t="shared" si="5"/>
        <v>1.8430149301514647</v>
      </c>
      <c r="K6" s="52">
        <f t="shared" si="6"/>
        <v>1.1671872431366102</v>
      </c>
    </row>
    <row r="7" spans="1:11" s="7" customFormat="1" ht="18.75" customHeight="1" thickBot="1">
      <c r="A7" s="4"/>
      <c r="B7" s="36" t="s">
        <v>37</v>
      </c>
      <c r="C7" s="167">
        <f>SUM(Област2020:КОЦ!C7)</f>
        <v>0</v>
      </c>
      <c r="D7" s="51">
        <f t="shared" si="0"/>
        <v>0</v>
      </c>
      <c r="E7" s="33">
        <f t="shared" si="1"/>
        <v>0</v>
      </c>
      <c r="F7" s="163">
        <f>SUM(Област2020:КОЦ!F7)</f>
        <v>33</v>
      </c>
      <c r="G7" s="53">
        <f t="shared" si="2"/>
        <v>0.1686056314280897</v>
      </c>
      <c r="H7" s="31">
        <f t="shared" si="3"/>
        <v>0.10067728354384038</v>
      </c>
      <c r="I7" s="168">
        <f t="shared" si="4"/>
        <v>33</v>
      </c>
      <c r="J7" s="53">
        <f t="shared" si="5"/>
        <v>0.14276876219483178</v>
      </c>
      <c r="K7" s="52">
        <f t="shared" si="6"/>
        <v>0.09041591320072333</v>
      </c>
    </row>
    <row r="8" spans="1:11" s="6" customFormat="1" ht="18" customHeight="1" thickBot="1">
      <c r="A8" s="108" t="s">
        <v>10</v>
      </c>
      <c r="B8" s="94" t="s">
        <v>38</v>
      </c>
      <c r="C8" s="129">
        <f>SUM(Област2020:КОЦ!C8)</f>
        <v>2</v>
      </c>
      <c r="D8" s="101">
        <f t="shared" si="0"/>
        <v>0.05646527385657821</v>
      </c>
      <c r="E8" s="102">
        <f t="shared" si="1"/>
        <v>0.053763440860215055</v>
      </c>
      <c r="F8" s="129">
        <f>SUM(Област2020:КОЦ!F8)</f>
        <v>2550</v>
      </c>
      <c r="G8" s="101">
        <f t="shared" si="2"/>
        <v>13.028616973988749</v>
      </c>
      <c r="H8" s="102">
        <f t="shared" si="3"/>
        <v>7.779608273842212</v>
      </c>
      <c r="I8" s="129">
        <f t="shared" si="4"/>
        <v>2552</v>
      </c>
      <c r="J8" s="101">
        <f t="shared" si="5"/>
        <v>11.040784276400323</v>
      </c>
      <c r="K8" s="177">
        <f t="shared" si="6"/>
        <v>6.99216395418927</v>
      </c>
    </row>
    <row r="9" spans="1:11" s="7" customFormat="1" ht="15" customHeight="1" thickBot="1">
      <c r="A9" s="15"/>
      <c r="B9" s="37" t="s">
        <v>39</v>
      </c>
      <c r="C9" s="164">
        <f>SUM(Област2020:КОЦ!C9)</f>
        <v>0</v>
      </c>
      <c r="D9" s="51">
        <f t="shared" si="0"/>
        <v>0</v>
      </c>
      <c r="E9" s="54">
        <f t="shared" si="1"/>
        <v>0</v>
      </c>
      <c r="F9" s="164">
        <f>SUM(Област2020:КОЦ!F9)</f>
        <v>1999</v>
      </c>
      <c r="G9" s="51">
        <f t="shared" si="2"/>
        <v>10.213413855295494</v>
      </c>
      <c r="H9" s="55">
        <f t="shared" si="3"/>
        <v>6.098602721337483</v>
      </c>
      <c r="I9" s="165">
        <f t="shared" si="4"/>
        <v>1999</v>
      </c>
      <c r="J9" s="51">
        <f t="shared" si="5"/>
        <v>8.648325928105113</v>
      </c>
      <c r="K9" s="56">
        <f t="shared" si="6"/>
        <v>5.477012439037756</v>
      </c>
    </row>
    <row r="10" spans="1:11" s="6" customFormat="1" ht="20.25" customHeight="1" thickBot="1">
      <c r="A10" s="85" t="s">
        <v>11</v>
      </c>
      <c r="B10" s="86" t="s">
        <v>40</v>
      </c>
      <c r="C10" s="129">
        <f>SUM(Област2020:КОЦ!C10)</f>
        <v>0</v>
      </c>
      <c r="D10" s="101">
        <f t="shared" si="0"/>
        <v>0</v>
      </c>
      <c r="E10" s="102">
        <f t="shared" si="1"/>
        <v>0</v>
      </c>
      <c r="F10" s="129">
        <f>SUM(Област2020:КОЦ!F10)</f>
        <v>161</v>
      </c>
      <c r="G10" s="101">
        <f t="shared" si="2"/>
        <v>0.8225911109067406</v>
      </c>
      <c r="H10" s="102">
        <f t="shared" si="3"/>
        <v>0.4911831106229788</v>
      </c>
      <c r="I10" s="129">
        <f t="shared" si="4"/>
        <v>161</v>
      </c>
      <c r="J10" s="101">
        <f t="shared" si="5"/>
        <v>0.6965385064656944</v>
      </c>
      <c r="K10" s="177">
        <f t="shared" si="6"/>
        <v>0.44112006137322596</v>
      </c>
    </row>
    <row r="11" spans="1:11" s="7" customFormat="1" ht="27.75" customHeight="1" thickBot="1">
      <c r="A11" s="92" t="s">
        <v>12</v>
      </c>
      <c r="B11" s="136" t="s">
        <v>41</v>
      </c>
      <c r="C11" s="129">
        <f>SUM(Област2020:КОЦ!C11)</f>
        <v>5</v>
      </c>
      <c r="D11" s="101">
        <f t="shared" si="0"/>
        <v>0.1411631846414455</v>
      </c>
      <c r="E11" s="185">
        <f t="shared" si="1"/>
        <v>0.13440860215053763</v>
      </c>
      <c r="F11" s="129">
        <f>SUM(Област2020:КОЦ!F11)</f>
        <v>691</v>
      </c>
      <c r="G11" s="184">
        <f t="shared" si="2"/>
        <v>3.5304997368730295</v>
      </c>
      <c r="H11" s="102">
        <f t="shared" si="3"/>
        <v>2.1081213008725364</v>
      </c>
      <c r="I11" s="178">
        <f t="shared" si="4"/>
        <v>696</v>
      </c>
      <c r="J11" s="184">
        <f t="shared" si="5"/>
        <v>3.0111229844728156</v>
      </c>
      <c r="K11" s="186">
        <f t="shared" si="6"/>
        <v>1.906953805687983</v>
      </c>
    </row>
    <row r="12" spans="1:11" s="6" customFormat="1" ht="14.25" customHeight="1" thickBot="1">
      <c r="A12" s="16"/>
      <c r="B12" s="38" t="s">
        <v>78</v>
      </c>
      <c r="C12" s="164">
        <f>SUM(Област2020:КОЦ!C12)</f>
        <v>5</v>
      </c>
      <c r="D12" s="57">
        <f t="shared" si="0"/>
        <v>0.1411631846414455</v>
      </c>
      <c r="E12" s="58">
        <f t="shared" si="1"/>
        <v>0.13440860215053763</v>
      </c>
      <c r="F12" s="164">
        <f>SUM(Област2020:КОЦ!F12)</f>
        <v>682</v>
      </c>
      <c r="G12" s="57">
        <f t="shared" si="2"/>
        <v>3.484516382847187</v>
      </c>
      <c r="H12" s="31">
        <f t="shared" si="3"/>
        <v>2.0806638599060348</v>
      </c>
      <c r="I12" s="163">
        <f t="shared" si="4"/>
        <v>687</v>
      </c>
      <c r="J12" s="57">
        <f t="shared" si="5"/>
        <v>2.9721860493287706</v>
      </c>
      <c r="K12" s="59">
        <f t="shared" si="6"/>
        <v>1.8822949202696038</v>
      </c>
    </row>
    <row r="13" spans="1:11" s="6" customFormat="1" ht="14.25" customHeight="1" thickBot="1">
      <c r="A13" s="93" t="s">
        <v>13</v>
      </c>
      <c r="B13" s="94" t="s">
        <v>42</v>
      </c>
      <c r="C13" s="203">
        <f>SUM(Област2020:КОЦ!C13)</f>
        <v>0</v>
      </c>
      <c r="D13" s="101">
        <f t="shared" si="0"/>
        <v>0</v>
      </c>
      <c r="E13" s="102">
        <f t="shared" si="1"/>
        <v>0</v>
      </c>
      <c r="F13" s="129">
        <f>SUM(Област2020:КОЦ!F13)</f>
        <v>1510</v>
      </c>
      <c r="G13" s="101">
        <f t="shared" si="2"/>
        <v>7.71498495322471</v>
      </c>
      <c r="H13" s="102">
        <f t="shared" si="3"/>
        <v>4.606748428824211</v>
      </c>
      <c r="I13" s="129">
        <f t="shared" si="4"/>
        <v>1510</v>
      </c>
      <c r="J13" s="101">
        <f t="shared" si="5"/>
        <v>6.532752451945332</v>
      </c>
      <c r="K13" s="177">
        <f t="shared" si="6"/>
        <v>4.137212997972491</v>
      </c>
    </row>
    <row r="14" spans="1:11" s="8" customFormat="1" ht="16.5" customHeight="1" thickBot="1">
      <c r="A14" s="93" t="s">
        <v>14</v>
      </c>
      <c r="B14" s="86" t="s">
        <v>43</v>
      </c>
      <c r="C14" s="129">
        <f>SUM(Област2020:КОЦ!C14)</f>
        <v>1</v>
      </c>
      <c r="D14" s="184">
        <f t="shared" si="0"/>
        <v>0.028232636928289104</v>
      </c>
      <c r="E14" s="185">
        <f t="shared" si="1"/>
        <v>0.026881720430107527</v>
      </c>
      <c r="F14" s="129">
        <f>SUM(Област2020:КОЦ!F14)</f>
        <v>1062</v>
      </c>
      <c r="G14" s="184">
        <f t="shared" si="2"/>
        <v>5.426035775049432</v>
      </c>
      <c r="H14" s="102">
        <f t="shared" si="3"/>
        <v>3.2399780340472266</v>
      </c>
      <c r="I14" s="178">
        <f t="shared" si="4"/>
        <v>1063</v>
      </c>
      <c r="J14" s="184">
        <f t="shared" si="5"/>
        <v>4.598884673124429</v>
      </c>
      <c r="K14" s="186">
        <f t="shared" si="6"/>
        <v>2.9124883555263303</v>
      </c>
    </row>
    <row r="15" spans="1:11" s="7" customFormat="1" ht="14.25" customHeight="1" thickBot="1">
      <c r="A15" s="22"/>
      <c r="B15" s="43" t="s">
        <v>44</v>
      </c>
      <c r="C15" s="164">
        <f>SUM(Област2020:КОЦ!C15)</f>
        <v>0</v>
      </c>
      <c r="D15" s="57">
        <f t="shared" si="0"/>
        <v>0</v>
      </c>
      <c r="E15" s="58">
        <f t="shared" si="1"/>
        <v>0</v>
      </c>
      <c r="F15" s="164">
        <f>SUM(Област2020:КОЦ!F15)</f>
        <v>45</v>
      </c>
      <c r="G15" s="57">
        <f t="shared" si="2"/>
        <v>0.22991677012921322</v>
      </c>
      <c r="H15" s="31">
        <f t="shared" si="3"/>
        <v>0.1372872048325096</v>
      </c>
      <c r="I15" s="163">
        <f t="shared" si="4"/>
        <v>45</v>
      </c>
      <c r="J15" s="57">
        <f t="shared" si="5"/>
        <v>0.19468467572022513</v>
      </c>
      <c r="K15" s="59">
        <f t="shared" si="6"/>
        <v>0.12329442709189545</v>
      </c>
    </row>
    <row r="16" spans="1:11" s="7" customFormat="1" ht="18" customHeight="1" thickBot="1">
      <c r="A16" s="182" t="s">
        <v>15</v>
      </c>
      <c r="B16" s="94" t="s">
        <v>27</v>
      </c>
      <c r="C16" s="129">
        <f>SUM(Област2020:КОЦ!C16)</f>
        <v>10</v>
      </c>
      <c r="D16" s="184">
        <f t="shared" si="0"/>
        <v>0.282326369282891</v>
      </c>
      <c r="E16" s="185">
        <f t="shared" si="1"/>
        <v>0.26881720430107525</v>
      </c>
      <c r="F16" s="129">
        <f>SUM(Област2020:КОЦ!F16)</f>
        <v>683</v>
      </c>
      <c r="G16" s="184">
        <f t="shared" si="2"/>
        <v>3.489625644405614</v>
      </c>
      <c r="H16" s="102">
        <f t="shared" si="3"/>
        <v>2.08371468668009</v>
      </c>
      <c r="I16" s="178">
        <f t="shared" si="4"/>
        <v>693</v>
      </c>
      <c r="J16" s="184">
        <f t="shared" si="5"/>
        <v>2.9981440060914673</v>
      </c>
      <c r="K16" s="186">
        <f t="shared" si="6"/>
        <v>1.8987341772151898</v>
      </c>
    </row>
    <row r="17" spans="1:11" s="7" customFormat="1" ht="18" customHeight="1" thickBot="1">
      <c r="A17" s="183" t="s">
        <v>16</v>
      </c>
      <c r="B17" s="86" t="s">
        <v>45</v>
      </c>
      <c r="C17" s="129">
        <f>SUM(Област2020:КОЦ!C17)</f>
        <v>4</v>
      </c>
      <c r="D17" s="187">
        <f t="shared" si="0"/>
        <v>0.11293054771315642</v>
      </c>
      <c r="E17" s="188">
        <f t="shared" si="1"/>
        <v>0.10752688172043011</v>
      </c>
      <c r="F17" s="129">
        <f>SUM(Област2020:КОЦ!F17)</f>
        <v>378</v>
      </c>
      <c r="G17" s="187">
        <f t="shared" si="2"/>
        <v>1.931300869085391</v>
      </c>
      <c r="H17" s="189">
        <f t="shared" si="3"/>
        <v>1.1532125205930808</v>
      </c>
      <c r="I17" s="180">
        <f t="shared" si="4"/>
        <v>382</v>
      </c>
      <c r="J17" s="187">
        <f t="shared" si="5"/>
        <v>1.6526565805583557</v>
      </c>
      <c r="K17" s="190">
        <f t="shared" si="6"/>
        <v>1.0466326922023124</v>
      </c>
    </row>
    <row r="18" spans="1:11" s="6" customFormat="1" ht="15.75" customHeight="1" thickBot="1">
      <c r="A18" s="93" t="s">
        <v>17</v>
      </c>
      <c r="B18" s="136" t="s">
        <v>46</v>
      </c>
      <c r="C18" s="129">
        <f>SUM(Област2020:КОЦ!C18)</f>
        <v>1</v>
      </c>
      <c r="D18" s="101">
        <f t="shared" si="0"/>
        <v>0.028232636928289104</v>
      </c>
      <c r="E18" s="102">
        <f t="shared" si="1"/>
        <v>0.026881720430107527</v>
      </c>
      <c r="F18" s="129">
        <f>SUM(Област2020:КОЦ!F18)</f>
        <v>7161</v>
      </c>
      <c r="G18" s="101">
        <f t="shared" si="2"/>
        <v>36.58742201989546</v>
      </c>
      <c r="H18" s="102">
        <f t="shared" si="3"/>
        <v>21.846970529013362</v>
      </c>
      <c r="I18" s="129">
        <f t="shared" si="4"/>
        <v>7162</v>
      </c>
      <c r="J18" s="101">
        <f t="shared" si="5"/>
        <v>30.98514772240561</v>
      </c>
      <c r="K18" s="177">
        <f t="shared" si="6"/>
        <v>19.622993040714558</v>
      </c>
    </row>
    <row r="19" spans="1:11" s="7" customFormat="1" ht="12.75" customHeight="1">
      <c r="A19" s="4"/>
      <c r="B19" s="37" t="s">
        <v>47</v>
      </c>
      <c r="C19" s="162">
        <f>SUM(Област2020:КОЦ!C19)</f>
        <v>0</v>
      </c>
      <c r="D19" s="51">
        <f t="shared" si="0"/>
        <v>0</v>
      </c>
      <c r="E19" s="54">
        <f t="shared" si="1"/>
        <v>0</v>
      </c>
      <c r="F19" s="162">
        <f>SUM(Област2020:КОЦ!F19)</f>
        <v>0</v>
      </c>
      <c r="G19" s="51">
        <f t="shared" si="2"/>
        <v>0</v>
      </c>
      <c r="H19" s="33">
        <f t="shared" si="3"/>
        <v>0</v>
      </c>
      <c r="I19" s="165">
        <f t="shared" si="4"/>
        <v>0</v>
      </c>
      <c r="J19" s="51">
        <f t="shared" si="5"/>
        <v>0</v>
      </c>
      <c r="K19" s="56">
        <f t="shared" si="6"/>
        <v>0</v>
      </c>
    </row>
    <row r="20" spans="1:11" s="7" customFormat="1" ht="14.25" customHeight="1">
      <c r="A20" s="4"/>
      <c r="B20" s="35" t="s">
        <v>48</v>
      </c>
      <c r="C20" s="166">
        <f>SUM(Област2020:КОЦ!C20)</f>
        <v>0</v>
      </c>
      <c r="D20" s="60">
        <f t="shared" si="0"/>
        <v>0</v>
      </c>
      <c r="E20" s="61">
        <f t="shared" si="1"/>
        <v>0</v>
      </c>
      <c r="F20" s="166">
        <f>SUM(Област2020:КОЦ!F20)</f>
        <v>1906</v>
      </c>
      <c r="G20" s="60">
        <f t="shared" si="2"/>
        <v>9.738252530361788</v>
      </c>
      <c r="H20" s="34">
        <f t="shared" si="3"/>
        <v>5.814875831350296</v>
      </c>
      <c r="I20" s="166">
        <f t="shared" si="4"/>
        <v>1906</v>
      </c>
      <c r="J20" s="60">
        <f t="shared" si="5"/>
        <v>8.245977598283314</v>
      </c>
      <c r="K20" s="62">
        <f t="shared" si="6"/>
        <v>5.222203956381172</v>
      </c>
    </row>
    <row r="21" spans="1:11" s="7" customFormat="1" ht="15" customHeight="1" thickBot="1">
      <c r="A21" s="4"/>
      <c r="B21" s="35" t="s">
        <v>49</v>
      </c>
      <c r="C21" s="167">
        <f>SUM(Област2020:КОЦ!C21)</f>
        <v>1</v>
      </c>
      <c r="D21" s="51">
        <f t="shared" si="0"/>
        <v>0.028232636928289104</v>
      </c>
      <c r="E21" s="54">
        <f t="shared" si="1"/>
        <v>0.026881720430107527</v>
      </c>
      <c r="F21" s="163">
        <f>SUM(Област2020:КОЦ!F21)</f>
        <v>1090</v>
      </c>
      <c r="G21" s="51">
        <f t="shared" si="2"/>
        <v>5.569095098685387</v>
      </c>
      <c r="H21" s="31">
        <f t="shared" si="3"/>
        <v>3.325401183720788</v>
      </c>
      <c r="I21" s="165">
        <f t="shared" si="4"/>
        <v>1091</v>
      </c>
      <c r="J21" s="51">
        <f t="shared" si="5"/>
        <v>4.720021804683681</v>
      </c>
      <c r="K21" s="56">
        <f t="shared" si="6"/>
        <v>2.9892048879390654</v>
      </c>
    </row>
    <row r="22" spans="1:11" s="6" customFormat="1" ht="12.75" customHeight="1" thickBot="1">
      <c r="A22" s="93" t="s">
        <v>28</v>
      </c>
      <c r="B22" s="86" t="s">
        <v>50</v>
      </c>
      <c r="C22" s="129">
        <f>SUM(Област2020:КОЦ!C22)</f>
        <v>1812</v>
      </c>
      <c r="D22" s="101">
        <f t="shared" si="0"/>
        <v>51.157538114059854</v>
      </c>
      <c r="E22" s="102">
        <f t="shared" si="1"/>
        <v>48.70967741935484</v>
      </c>
      <c r="F22" s="129">
        <f>SUM(Област2020:КОЦ!F22)</f>
        <v>3877</v>
      </c>
      <c r="G22" s="101">
        <f t="shared" si="2"/>
        <v>19.808607062021327</v>
      </c>
      <c r="H22" s="102">
        <f t="shared" si="3"/>
        <v>11.828055403014217</v>
      </c>
      <c r="I22" s="129">
        <f t="shared" si="4"/>
        <v>5689</v>
      </c>
      <c r="J22" s="101">
        <f t="shared" si="5"/>
        <v>24.612469337163574</v>
      </c>
      <c r="K22" s="177">
        <f t="shared" si="6"/>
        <v>15.587155460573182</v>
      </c>
    </row>
    <row r="23" spans="1:11" s="7" customFormat="1" ht="15.75" customHeight="1">
      <c r="A23" s="4"/>
      <c r="B23" s="37" t="s">
        <v>51</v>
      </c>
      <c r="C23" s="162">
        <f>SUM(Област2020:КОЦ!C23)</f>
        <v>167</v>
      </c>
      <c r="D23" s="51">
        <f t="shared" si="0"/>
        <v>4.7148503670242805</v>
      </c>
      <c r="E23" s="33">
        <f t="shared" si="1"/>
        <v>4.489247311827957</v>
      </c>
      <c r="F23" s="162">
        <f>SUM(Област2020:КОЦ!F23)</f>
        <v>37</v>
      </c>
      <c r="G23" s="23">
        <f t="shared" si="2"/>
        <v>0.18904267766179755</v>
      </c>
      <c r="H23" s="63">
        <f t="shared" si="3"/>
        <v>0.11288059064006346</v>
      </c>
      <c r="I23" s="165">
        <f t="shared" si="4"/>
        <v>204</v>
      </c>
      <c r="J23" s="23">
        <f t="shared" si="5"/>
        <v>0.8825705299316873</v>
      </c>
      <c r="K23" s="52">
        <f t="shared" si="6"/>
        <v>0.5589347361499261</v>
      </c>
    </row>
    <row r="24" spans="1:11" s="7" customFormat="1" ht="15.75" customHeight="1">
      <c r="A24" s="4"/>
      <c r="B24" s="35" t="s">
        <v>52</v>
      </c>
      <c r="C24" s="166">
        <f>SUM(Област2020:КОЦ!C24)</f>
        <v>581</v>
      </c>
      <c r="D24" s="60">
        <f t="shared" si="0"/>
        <v>16.40316205533597</v>
      </c>
      <c r="E24" s="34">
        <f t="shared" si="1"/>
        <v>15.618279569892474</v>
      </c>
      <c r="F24" s="166">
        <f>SUM(Област2020:КОЦ!F24)</f>
        <v>1906</v>
      </c>
      <c r="G24" s="25">
        <f t="shared" si="2"/>
        <v>9.738252530361788</v>
      </c>
      <c r="H24" s="64">
        <f t="shared" si="3"/>
        <v>5.814875831350296</v>
      </c>
      <c r="I24" s="166">
        <f t="shared" si="4"/>
        <v>2487</v>
      </c>
      <c r="J24" s="25">
        <f t="shared" si="5"/>
        <v>10.759573078137777</v>
      </c>
      <c r="K24" s="65">
        <f t="shared" si="6"/>
        <v>6.814072003945421</v>
      </c>
    </row>
    <row r="25" spans="1:11" s="7" customFormat="1" ht="17.25" customHeight="1">
      <c r="A25" s="4"/>
      <c r="B25" s="35" t="s">
        <v>85</v>
      </c>
      <c r="C25" s="166">
        <f>SUM(Област2020:КОЦ!C25)</f>
        <v>0</v>
      </c>
      <c r="D25" s="60">
        <f t="shared" si="0"/>
        <v>0</v>
      </c>
      <c r="E25" s="34">
        <f t="shared" si="1"/>
        <v>0</v>
      </c>
      <c r="F25" s="166">
        <f>SUM(Област2020:КОЦ!F25)</f>
        <v>731</v>
      </c>
      <c r="G25" s="25">
        <f t="shared" si="2"/>
        <v>3.7348701992101083</v>
      </c>
      <c r="H25" s="64">
        <f t="shared" si="3"/>
        <v>2.230154371834767</v>
      </c>
      <c r="I25" s="166">
        <f t="shared" si="4"/>
        <v>731</v>
      </c>
      <c r="J25" s="25">
        <f t="shared" si="5"/>
        <v>3.1625443989218796</v>
      </c>
      <c r="K25" s="65">
        <f t="shared" si="6"/>
        <v>2.0028494712039016</v>
      </c>
    </row>
    <row r="26" spans="1:11" s="7" customFormat="1" ht="15" customHeight="1" thickBot="1">
      <c r="A26" s="4"/>
      <c r="B26" s="35" t="s">
        <v>86</v>
      </c>
      <c r="C26" s="167">
        <f>SUM(Област2020:КОЦ!C26)</f>
        <v>16</v>
      </c>
      <c r="D26" s="51">
        <f t="shared" si="0"/>
        <v>0.45172219085262566</v>
      </c>
      <c r="E26" s="33">
        <f t="shared" si="1"/>
        <v>0.43010752688172044</v>
      </c>
      <c r="F26" s="163">
        <f>SUM(Област2020:КОЦ!F26)</f>
        <v>90</v>
      </c>
      <c r="G26" s="23">
        <f t="shared" si="2"/>
        <v>0.45983354025842643</v>
      </c>
      <c r="H26" s="55">
        <f t="shared" si="3"/>
        <v>0.2745744096650192</v>
      </c>
      <c r="I26" s="165">
        <f t="shared" si="4"/>
        <v>106</v>
      </c>
      <c r="J26" s="23">
        <f t="shared" si="5"/>
        <v>0.4585905694743081</v>
      </c>
      <c r="K26" s="52">
        <f t="shared" si="6"/>
        <v>0.2904268727053537</v>
      </c>
    </row>
    <row r="27" spans="1:11" s="6" customFormat="1" ht="15" customHeight="1" thickBot="1">
      <c r="A27" s="93" t="s">
        <v>18</v>
      </c>
      <c r="B27" s="86" t="s">
        <v>53</v>
      </c>
      <c r="C27" s="129">
        <f>SUM(Област2020:КОЦ!C27)</f>
        <v>93</v>
      </c>
      <c r="D27" s="88">
        <f t="shared" si="0"/>
        <v>2.6256352343308866</v>
      </c>
      <c r="E27" s="89">
        <f t="shared" si="1"/>
        <v>2.5</v>
      </c>
      <c r="F27" s="129">
        <f>SUM(Област2020:КОЦ!F27)</f>
        <v>2920</v>
      </c>
      <c r="G27" s="88">
        <f t="shared" si="2"/>
        <v>14.919043750606725</v>
      </c>
      <c r="H27" s="102">
        <f t="shared" si="3"/>
        <v>8.908414180242845</v>
      </c>
      <c r="I27" s="139">
        <f t="shared" si="4"/>
        <v>3013</v>
      </c>
      <c r="J27" s="88">
        <f t="shared" si="5"/>
        <v>13.035220621000851</v>
      </c>
      <c r="K27" s="107">
        <f t="shared" si="6"/>
        <v>8.2552468628418</v>
      </c>
    </row>
    <row r="28" spans="1:11" s="7" customFormat="1" ht="13.5" customHeight="1" hidden="1">
      <c r="A28" s="4"/>
      <c r="B28" s="37" t="s">
        <v>54</v>
      </c>
      <c r="C28" s="162">
        <f>SUM(Област2020:КОЦ!C28)</f>
        <v>0</v>
      </c>
      <c r="D28" s="51">
        <f t="shared" si="0"/>
        <v>0</v>
      </c>
      <c r="E28" s="54">
        <f t="shared" si="1"/>
        <v>0</v>
      </c>
      <c r="F28" s="162">
        <f>SUM(Област2020:КОЦ!F28)</f>
        <v>0</v>
      </c>
      <c r="G28" s="51">
        <f t="shared" si="2"/>
        <v>0</v>
      </c>
      <c r="H28" s="33">
        <f t="shared" si="3"/>
        <v>0</v>
      </c>
      <c r="I28" s="132">
        <f t="shared" si="4"/>
        <v>0</v>
      </c>
      <c r="J28" s="51">
        <f t="shared" si="5"/>
        <v>0</v>
      </c>
      <c r="K28" s="56">
        <f t="shared" si="6"/>
        <v>0</v>
      </c>
    </row>
    <row r="29" spans="1:11" s="7" customFormat="1" ht="13.5" customHeight="1" hidden="1">
      <c r="A29" s="4"/>
      <c r="B29" s="35" t="s">
        <v>55</v>
      </c>
      <c r="C29" s="166">
        <f>SUM(Област2020:КОЦ!C29)</f>
        <v>0</v>
      </c>
      <c r="D29" s="60">
        <f t="shared" si="0"/>
        <v>0</v>
      </c>
      <c r="E29" s="61">
        <f t="shared" si="1"/>
        <v>0</v>
      </c>
      <c r="F29" s="165">
        <f>SUM(Област2020:КОЦ!F29)</f>
        <v>0</v>
      </c>
      <c r="G29" s="60">
        <f t="shared" si="2"/>
        <v>0</v>
      </c>
      <c r="H29" s="34">
        <f t="shared" si="3"/>
        <v>0</v>
      </c>
      <c r="I29" s="126">
        <f t="shared" si="4"/>
        <v>0</v>
      </c>
      <c r="J29" s="60">
        <f t="shared" si="5"/>
        <v>0</v>
      </c>
      <c r="K29" s="62">
        <f t="shared" si="6"/>
        <v>0</v>
      </c>
    </row>
    <row r="30" spans="1:11" s="7" customFormat="1" ht="16.5" customHeight="1" hidden="1">
      <c r="A30" s="4"/>
      <c r="B30" s="39" t="s">
        <v>56</v>
      </c>
      <c r="C30" s="166">
        <f>SUM(Област2020:КОЦ!C30)</f>
        <v>0</v>
      </c>
      <c r="D30" s="66">
        <f t="shared" si="0"/>
        <v>0</v>
      </c>
      <c r="E30" s="67">
        <f t="shared" si="1"/>
        <v>0</v>
      </c>
      <c r="F30" s="166">
        <f>SUM(Област2020:КОЦ!F30)</f>
        <v>0</v>
      </c>
      <c r="G30" s="66">
        <f t="shared" si="2"/>
        <v>0</v>
      </c>
      <c r="H30" s="68">
        <f t="shared" si="3"/>
        <v>0</v>
      </c>
      <c r="I30" s="133">
        <f t="shared" si="4"/>
        <v>0</v>
      </c>
      <c r="J30" s="66">
        <f t="shared" si="5"/>
        <v>0</v>
      </c>
      <c r="K30" s="69">
        <f t="shared" si="6"/>
        <v>0</v>
      </c>
    </row>
    <row r="31" spans="1:11" s="7" customFormat="1" ht="15.75" customHeight="1" hidden="1" thickBot="1">
      <c r="A31" s="15"/>
      <c r="B31" s="42" t="s">
        <v>57</v>
      </c>
      <c r="C31" s="167">
        <f>SUM(Област2020:КОЦ!C31)</f>
        <v>0</v>
      </c>
      <c r="D31" s="70">
        <f t="shared" si="0"/>
        <v>0</v>
      </c>
      <c r="E31" s="71">
        <f t="shared" si="1"/>
        <v>0</v>
      </c>
      <c r="F31" s="163">
        <f>SUM(Област2020:КОЦ!F31)</f>
        <v>0</v>
      </c>
      <c r="G31" s="70">
        <f t="shared" si="2"/>
        <v>0</v>
      </c>
      <c r="H31" s="72">
        <f t="shared" si="3"/>
        <v>0</v>
      </c>
      <c r="I31" s="130">
        <f t="shared" si="4"/>
        <v>0</v>
      </c>
      <c r="J31" s="70">
        <f t="shared" si="5"/>
        <v>0</v>
      </c>
      <c r="K31" s="73">
        <f t="shared" si="6"/>
        <v>0</v>
      </c>
    </row>
    <row r="32" spans="1:11" s="6" customFormat="1" ht="16.5" customHeight="1" thickBot="1">
      <c r="A32" s="93" t="s">
        <v>75</v>
      </c>
      <c r="B32" s="86" t="s">
        <v>61</v>
      </c>
      <c r="C32" s="129">
        <f>SUM(Област2020:КОЦ!C32)</f>
        <v>115</v>
      </c>
      <c r="D32" s="101">
        <f t="shared" si="0"/>
        <v>3.2467532467532467</v>
      </c>
      <c r="E32" s="177">
        <f t="shared" si="1"/>
        <v>3.0913978494623655</v>
      </c>
      <c r="F32" s="129">
        <f>SUM(Област2020:КОЦ!F32)</f>
        <v>1938</v>
      </c>
      <c r="G32" s="101">
        <f t="shared" si="2"/>
        <v>9.90174890023145</v>
      </c>
      <c r="H32" s="194">
        <f t="shared" si="3"/>
        <v>5.912502288120081</v>
      </c>
      <c r="I32" s="181">
        <f t="shared" si="4"/>
        <v>2053</v>
      </c>
      <c r="J32" s="101">
        <f t="shared" si="5"/>
        <v>8.881947538969383</v>
      </c>
      <c r="K32" s="177">
        <f t="shared" si="6"/>
        <v>5.6249657515480305</v>
      </c>
    </row>
    <row r="33" spans="1:11" s="7" customFormat="1" ht="27.75" customHeight="1" thickBot="1">
      <c r="A33" s="93" t="s">
        <v>76</v>
      </c>
      <c r="B33" s="86" t="s">
        <v>62</v>
      </c>
      <c r="C33" s="129">
        <f>SUM(Област2020:КОЦ!C33)</f>
        <v>10</v>
      </c>
      <c r="D33" s="184">
        <f t="shared" si="0"/>
        <v>0.282326369282891</v>
      </c>
      <c r="E33" s="185">
        <f t="shared" si="1"/>
        <v>0.26881720430107525</v>
      </c>
      <c r="F33" s="129">
        <f>SUM(Област2020:КОЦ!F33)</f>
        <v>773</v>
      </c>
      <c r="G33" s="184">
        <f t="shared" si="2"/>
        <v>3.9494591846640406</v>
      </c>
      <c r="H33" s="102">
        <f t="shared" si="3"/>
        <v>2.3582890963451093</v>
      </c>
      <c r="I33" s="178">
        <f t="shared" si="4"/>
        <v>783</v>
      </c>
      <c r="J33" s="184">
        <f t="shared" si="5"/>
        <v>3.3875133575319176</v>
      </c>
      <c r="K33" s="186">
        <f t="shared" si="6"/>
        <v>2.1453230313989806</v>
      </c>
    </row>
    <row r="34" spans="1:11" s="7" customFormat="1" ht="15.75" customHeight="1" thickBot="1">
      <c r="A34" s="93" t="s">
        <v>19</v>
      </c>
      <c r="B34" s="86" t="s">
        <v>58</v>
      </c>
      <c r="C34" s="129">
        <f>SUM(Област2020:КОЦ!C34)</f>
        <v>123</v>
      </c>
      <c r="D34" s="184">
        <f t="shared" si="0"/>
        <v>3.4726143421795594</v>
      </c>
      <c r="E34" s="185">
        <f t="shared" si="1"/>
        <v>3.306451612903226</v>
      </c>
      <c r="F34" s="129">
        <f>SUM(Област2020:КОЦ!F34)</f>
        <v>1700</v>
      </c>
      <c r="G34" s="184">
        <f t="shared" si="2"/>
        <v>8.685744649325834</v>
      </c>
      <c r="H34" s="102">
        <f t="shared" si="3"/>
        <v>5.1864055158948075</v>
      </c>
      <c r="I34" s="178">
        <f t="shared" si="4"/>
        <v>1823</v>
      </c>
      <c r="J34" s="184">
        <f t="shared" si="5"/>
        <v>7.886892529732676</v>
      </c>
      <c r="K34" s="186">
        <f t="shared" si="6"/>
        <v>4.9947942353005645</v>
      </c>
    </row>
    <row r="35" spans="1:11" s="7" customFormat="1" ht="13.5" customHeight="1" thickBot="1">
      <c r="A35" s="4"/>
      <c r="B35" s="37" t="s">
        <v>59</v>
      </c>
      <c r="C35" s="162">
        <f>SUM(Област2020:КОЦ!C35)</f>
        <v>81</v>
      </c>
      <c r="D35" s="51">
        <f t="shared" si="0"/>
        <v>2.2868435911914173</v>
      </c>
      <c r="E35" s="54">
        <f t="shared" si="1"/>
        <v>2.1774193548387095</v>
      </c>
      <c r="F35" s="164">
        <f>SUM(Област2020:КОЦ!F35)</f>
        <v>1021</v>
      </c>
      <c r="G35" s="51">
        <f t="shared" si="2"/>
        <v>5.216556051153927</v>
      </c>
      <c r="H35" s="33">
        <f t="shared" si="3"/>
        <v>3.1148941363109404</v>
      </c>
      <c r="I35" s="165">
        <f t="shared" si="4"/>
        <v>1102</v>
      </c>
      <c r="J35" s="51">
        <f t="shared" si="5"/>
        <v>4.767611392081958</v>
      </c>
      <c r="K35" s="56">
        <f t="shared" si="6"/>
        <v>3.0193435256726397</v>
      </c>
    </row>
    <row r="36" spans="1:11" s="6" customFormat="1" ht="15" customHeight="1" thickBot="1">
      <c r="A36" s="4"/>
      <c r="B36" s="40" t="s">
        <v>31</v>
      </c>
      <c r="C36" s="166">
        <f>SUM(Област2020:КОЦ!C36)</f>
        <v>81</v>
      </c>
      <c r="D36" s="60">
        <f t="shared" si="0"/>
        <v>2.2868435911914173</v>
      </c>
      <c r="E36" s="61">
        <f t="shared" si="1"/>
        <v>2.1774193548387095</v>
      </c>
      <c r="F36" s="164">
        <f>SUM(Област2020:КОЦ!F36)</f>
        <v>489</v>
      </c>
      <c r="G36" s="60">
        <f t="shared" si="2"/>
        <v>2.4984289020707835</v>
      </c>
      <c r="H36" s="34">
        <f t="shared" si="3"/>
        <v>1.4918542925132712</v>
      </c>
      <c r="I36" s="166">
        <f t="shared" si="4"/>
        <v>570</v>
      </c>
      <c r="J36" s="25">
        <f t="shared" si="5"/>
        <v>2.466005892456185</v>
      </c>
      <c r="K36" s="65">
        <f t="shared" si="6"/>
        <v>1.5617294098306758</v>
      </c>
    </row>
    <row r="37" spans="1:11" s="7" customFormat="1" ht="15.75" customHeight="1" thickBot="1">
      <c r="A37" s="15"/>
      <c r="B37" s="35" t="s">
        <v>84</v>
      </c>
      <c r="C37" s="167">
        <f>SUM(Област2020:КОЦ!C37)</f>
        <v>0</v>
      </c>
      <c r="D37" s="74">
        <f aca="true" t="shared" si="7" ref="D37:D61">C37*1000/$D$2</f>
        <v>0</v>
      </c>
      <c r="E37" s="75">
        <f aca="true" t="shared" si="8" ref="E37:E57">IF(C$61=0,0,C37*100/C$61)</f>
        <v>0</v>
      </c>
      <c r="F37" s="164">
        <f>SUM(Област2020:КОЦ!F37)</f>
        <v>162</v>
      </c>
      <c r="G37" s="74">
        <f aca="true" t="shared" si="9" ref="G37:G61">F37*1000/$G$2</f>
        <v>0.8277003724651676</v>
      </c>
      <c r="H37" s="76">
        <f aca="true" t="shared" si="10" ref="H37:H57">IF(F$61=0,0,F37*100/F$61)</f>
        <v>0.4942339373970346</v>
      </c>
      <c r="I37" s="168">
        <f aca="true" t="shared" si="11" ref="I37:I57">SUM(C37,F37)</f>
        <v>162</v>
      </c>
      <c r="J37" s="74">
        <f aca="true" t="shared" si="12" ref="J37:J61">I37*1000/$J$2</f>
        <v>0.7008648325928105</v>
      </c>
      <c r="K37" s="77">
        <f aca="true" t="shared" si="13" ref="K37:K57">IF(I$61=0,0,I37*100/I$61)</f>
        <v>0.4438599375308236</v>
      </c>
    </row>
    <row r="38" spans="1:11" s="7" customFormat="1" ht="15.75" customHeight="1" thickBot="1">
      <c r="A38" s="93" t="s">
        <v>20</v>
      </c>
      <c r="B38" s="86" t="s">
        <v>32</v>
      </c>
      <c r="C38" s="129">
        <f>SUM(Област2020:КОЦ!C38)</f>
        <v>85</v>
      </c>
      <c r="D38" s="184">
        <f t="shared" si="7"/>
        <v>2.3997741389045735</v>
      </c>
      <c r="E38" s="185">
        <f t="shared" si="8"/>
        <v>2.28494623655914</v>
      </c>
      <c r="F38" s="131">
        <f>SUM(Област2020:КОЦ!F38)</f>
        <v>2311</v>
      </c>
      <c r="G38" s="184">
        <f t="shared" si="9"/>
        <v>11.807503461524705</v>
      </c>
      <c r="H38" s="102">
        <f t="shared" si="10"/>
        <v>7.050460674842882</v>
      </c>
      <c r="I38" s="178">
        <f t="shared" si="11"/>
        <v>2396</v>
      </c>
      <c r="J38" s="184">
        <f t="shared" si="12"/>
        <v>10.36587740057021</v>
      </c>
      <c r="K38" s="186">
        <f t="shared" si="13"/>
        <v>6.564743273604033</v>
      </c>
    </row>
    <row r="39" spans="1:11" s="7" customFormat="1" ht="14.25" customHeight="1">
      <c r="A39" s="4"/>
      <c r="B39" s="37" t="s">
        <v>60</v>
      </c>
      <c r="C39" s="162">
        <f>SUM(Област2020:КОЦ!C39)</f>
        <v>24</v>
      </c>
      <c r="D39" s="51">
        <f t="shared" si="7"/>
        <v>0.6775832862789385</v>
      </c>
      <c r="E39" s="54">
        <f t="shared" si="8"/>
        <v>0.6451612903225806</v>
      </c>
      <c r="F39" s="162">
        <f>SUM(Област2020:КОЦ!F39)</f>
        <v>497</v>
      </c>
      <c r="G39" s="51">
        <f t="shared" si="9"/>
        <v>2.5393029945381995</v>
      </c>
      <c r="H39" s="33">
        <f t="shared" si="10"/>
        <v>1.5162609067057173</v>
      </c>
      <c r="I39" s="165">
        <f t="shared" si="11"/>
        <v>521</v>
      </c>
      <c r="J39" s="51">
        <f t="shared" si="12"/>
        <v>2.2540159122274956</v>
      </c>
      <c r="K39" s="56">
        <f t="shared" si="13"/>
        <v>1.4274754781083896</v>
      </c>
    </row>
    <row r="40" spans="1:11" s="7" customFormat="1" ht="15" customHeight="1">
      <c r="A40" s="4"/>
      <c r="B40" s="35" t="s">
        <v>34</v>
      </c>
      <c r="C40" s="166">
        <f>SUM(Област2020:КОЦ!C40)</f>
        <v>5</v>
      </c>
      <c r="D40" s="60">
        <f t="shared" si="7"/>
        <v>0.1411631846414455</v>
      </c>
      <c r="E40" s="61">
        <f t="shared" si="8"/>
        <v>0.13440860215053763</v>
      </c>
      <c r="F40" s="165">
        <f>SUM(Област2020:КОЦ!F40)</f>
        <v>46</v>
      </c>
      <c r="G40" s="60">
        <f t="shared" si="9"/>
        <v>0.2350260316876402</v>
      </c>
      <c r="H40" s="34">
        <f t="shared" si="10"/>
        <v>0.14033803160656538</v>
      </c>
      <c r="I40" s="166">
        <f t="shared" si="11"/>
        <v>51</v>
      </c>
      <c r="J40" s="60">
        <f t="shared" si="12"/>
        <v>0.22064263248292182</v>
      </c>
      <c r="K40" s="62">
        <f t="shared" si="13"/>
        <v>0.13973368403748151</v>
      </c>
    </row>
    <row r="41" spans="1:11" s="6" customFormat="1" ht="19.5" customHeight="1">
      <c r="A41" s="4"/>
      <c r="B41" s="35" t="s">
        <v>25</v>
      </c>
      <c r="C41" s="166">
        <f>SUM(Област2020:КОЦ!C41)</f>
        <v>1</v>
      </c>
      <c r="D41" s="60">
        <f t="shared" si="7"/>
        <v>0.028232636928289104</v>
      </c>
      <c r="E41" s="61">
        <f t="shared" si="8"/>
        <v>0.026881720430107527</v>
      </c>
      <c r="F41" s="165">
        <f>SUM(Област2020:КОЦ!F41)</f>
        <v>14</v>
      </c>
      <c r="G41" s="60">
        <f t="shared" si="9"/>
        <v>0.07152966181797744</v>
      </c>
      <c r="H41" s="34">
        <f t="shared" si="10"/>
        <v>0.042711574836780765</v>
      </c>
      <c r="I41" s="166">
        <f t="shared" si="11"/>
        <v>15</v>
      </c>
      <c r="J41" s="60">
        <f t="shared" si="12"/>
        <v>0.06489489190674172</v>
      </c>
      <c r="K41" s="62">
        <f t="shared" si="13"/>
        <v>0.04109814236396515</v>
      </c>
    </row>
    <row r="42" spans="1:11" s="6" customFormat="1" ht="16.5" customHeight="1" thickBot="1">
      <c r="A42" s="5"/>
      <c r="B42" s="35" t="s">
        <v>35</v>
      </c>
      <c r="C42" s="167">
        <f>SUM(Област2020:КОЦ!C42)</f>
        <v>24</v>
      </c>
      <c r="D42" s="57">
        <f t="shared" si="7"/>
        <v>0.6775832862789385</v>
      </c>
      <c r="E42" s="58">
        <f t="shared" si="8"/>
        <v>0.6451612903225806</v>
      </c>
      <c r="F42" s="163">
        <f>SUM(Област2020:КОЦ!F42)</f>
        <v>710</v>
      </c>
      <c r="G42" s="57">
        <f t="shared" si="9"/>
        <v>3.627575706483142</v>
      </c>
      <c r="H42" s="31">
        <f t="shared" si="10"/>
        <v>2.166087009579596</v>
      </c>
      <c r="I42" s="163">
        <f t="shared" si="11"/>
        <v>734</v>
      </c>
      <c r="J42" s="57">
        <f t="shared" si="12"/>
        <v>3.175523377303228</v>
      </c>
      <c r="K42" s="59">
        <f t="shared" si="13"/>
        <v>2.0110690996766944</v>
      </c>
    </row>
    <row r="43" spans="1:11" s="6" customFormat="1" ht="22.5" customHeight="1" thickBot="1">
      <c r="A43" s="93" t="s">
        <v>21</v>
      </c>
      <c r="B43" s="86" t="s">
        <v>64</v>
      </c>
      <c r="C43" s="129">
        <f>SUM(Област2020:КОЦ!C43)</f>
        <v>343</v>
      </c>
      <c r="D43" s="101">
        <f t="shared" si="7"/>
        <v>9.683794466403162</v>
      </c>
      <c r="E43" s="102">
        <f t="shared" si="8"/>
        <v>9.220430107526882</v>
      </c>
      <c r="F43" s="129">
        <f>SUM(Област2020:КОЦ!F43)</f>
        <v>0</v>
      </c>
      <c r="G43" s="101">
        <f t="shared" si="9"/>
        <v>0</v>
      </c>
      <c r="H43" s="102">
        <f t="shared" si="10"/>
        <v>0</v>
      </c>
      <c r="I43" s="129">
        <f t="shared" si="11"/>
        <v>343</v>
      </c>
      <c r="J43" s="101">
        <f t="shared" si="12"/>
        <v>1.4839298616008272</v>
      </c>
      <c r="K43" s="177">
        <f t="shared" si="13"/>
        <v>0.9397775220560031</v>
      </c>
    </row>
    <row r="44" spans="1:11" s="6" customFormat="1" ht="27" customHeight="1">
      <c r="A44" s="9"/>
      <c r="B44" s="122" t="s">
        <v>81</v>
      </c>
      <c r="C44" s="162">
        <f>SUM(Област2020:КОЦ!C44)</f>
        <v>53</v>
      </c>
      <c r="D44" s="51">
        <f t="shared" si="7"/>
        <v>1.4963297571993224</v>
      </c>
      <c r="E44" s="33">
        <f t="shared" si="8"/>
        <v>1.424731182795699</v>
      </c>
      <c r="F44" s="128">
        <f>SUM(Област2020:КОЦ!F44)</f>
        <v>0</v>
      </c>
      <c r="G44" s="51">
        <f t="shared" si="9"/>
        <v>0</v>
      </c>
      <c r="H44" s="33">
        <f t="shared" si="10"/>
        <v>0</v>
      </c>
      <c r="I44" s="165">
        <f t="shared" si="11"/>
        <v>53</v>
      </c>
      <c r="J44" s="51">
        <f t="shared" si="12"/>
        <v>0.22929528473715405</v>
      </c>
      <c r="K44" s="56">
        <f t="shared" si="13"/>
        <v>0.14521343635267686</v>
      </c>
    </row>
    <row r="45" spans="1:11" s="7" customFormat="1" ht="15" customHeight="1" thickBot="1">
      <c r="A45" s="4"/>
      <c r="B45" s="40" t="s">
        <v>80</v>
      </c>
      <c r="C45" s="163">
        <f>SUM(Област2020:КОЦ!C45)</f>
        <v>28</v>
      </c>
      <c r="D45" s="74">
        <f t="shared" si="7"/>
        <v>0.7905138339920948</v>
      </c>
      <c r="E45" s="76">
        <f t="shared" si="8"/>
        <v>0.7526881720430108</v>
      </c>
      <c r="F45" s="131">
        <f>SUM(Област2020:КОЦ!F45)</f>
        <v>0</v>
      </c>
      <c r="G45" s="74">
        <f t="shared" si="9"/>
        <v>0</v>
      </c>
      <c r="H45" s="76">
        <f t="shared" si="10"/>
        <v>0</v>
      </c>
      <c r="I45" s="168">
        <f t="shared" si="11"/>
        <v>28</v>
      </c>
      <c r="J45" s="74">
        <f t="shared" si="12"/>
        <v>0.1211371315592512</v>
      </c>
      <c r="K45" s="77">
        <f t="shared" si="13"/>
        <v>0.07671653241273495</v>
      </c>
    </row>
    <row r="46" spans="1:11" s="7" customFormat="1" ht="19.5" customHeight="1" thickBot="1">
      <c r="A46" s="93" t="s">
        <v>77</v>
      </c>
      <c r="B46" s="86" t="s">
        <v>63</v>
      </c>
      <c r="C46" s="129">
        <f>SUM(Област2020:КОЦ!C46)</f>
        <v>12</v>
      </c>
      <c r="D46" s="184">
        <f t="shared" si="7"/>
        <v>0.33879164313946925</v>
      </c>
      <c r="E46" s="185">
        <f t="shared" si="8"/>
        <v>0.3225806451612903</v>
      </c>
      <c r="F46" s="129">
        <f>SUM(Област2020:КОЦ!F46)</f>
        <v>2</v>
      </c>
      <c r="G46" s="184">
        <f t="shared" si="9"/>
        <v>0.01021852311685392</v>
      </c>
      <c r="H46" s="102">
        <f t="shared" si="10"/>
        <v>0.006101653548111538</v>
      </c>
      <c r="I46" s="178">
        <f t="shared" si="11"/>
        <v>14</v>
      </c>
      <c r="J46" s="184">
        <f t="shared" si="12"/>
        <v>0.0605685657796256</v>
      </c>
      <c r="K46" s="186">
        <f t="shared" si="13"/>
        <v>0.038358266206367474</v>
      </c>
    </row>
    <row r="47" spans="1:11" s="6" customFormat="1" ht="20.25" customHeight="1" thickBot="1">
      <c r="A47" s="93" t="s">
        <v>29</v>
      </c>
      <c r="B47" s="86" t="s">
        <v>65</v>
      </c>
      <c r="C47" s="129">
        <f>SUM(Област2020:КОЦ!C47)</f>
        <v>172</v>
      </c>
      <c r="D47" s="101">
        <f t="shared" si="7"/>
        <v>4.8560135516657255</v>
      </c>
      <c r="E47" s="102">
        <f t="shared" si="8"/>
        <v>4.623655913978495</v>
      </c>
      <c r="F47" s="129">
        <f>SUM(Област2020:КОЦ!F47)</f>
        <v>673</v>
      </c>
      <c r="G47" s="101">
        <f t="shared" si="9"/>
        <v>3.4385330288213445</v>
      </c>
      <c r="H47" s="102">
        <f t="shared" si="10"/>
        <v>2.0532064189395327</v>
      </c>
      <c r="I47" s="129">
        <f t="shared" si="11"/>
        <v>845</v>
      </c>
      <c r="J47" s="101">
        <f t="shared" si="12"/>
        <v>3.6557455774131165</v>
      </c>
      <c r="K47" s="177">
        <f t="shared" si="13"/>
        <v>2.315195353170037</v>
      </c>
    </row>
    <row r="48" spans="1:11" s="6" customFormat="1" ht="16.5" customHeight="1" thickBot="1">
      <c r="A48" s="93" t="s">
        <v>30</v>
      </c>
      <c r="B48" s="86" t="s">
        <v>66</v>
      </c>
      <c r="C48" s="129">
        <f>SUM(Област2020:КОЦ!C48)</f>
        <v>744</v>
      </c>
      <c r="D48" s="101">
        <f t="shared" si="7"/>
        <v>21.005081874647093</v>
      </c>
      <c r="E48" s="102">
        <f t="shared" si="8"/>
        <v>20</v>
      </c>
      <c r="F48" s="129">
        <f>SUM(Област2020:КОЦ!F48)</f>
        <v>2020</v>
      </c>
      <c r="G48" s="101">
        <f t="shared" si="9"/>
        <v>10.32070834802246</v>
      </c>
      <c r="H48" s="102">
        <f t="shared" si="10"/>
        <v>6.162670083592654</v>
      </c>
      <c r="I48" s="129">
        <f t="shared" si="11"/>
        <v>2764</v>
      </c>
      <c r="J48" s="101">
        <f t="shared" si="12"/>
        <v>11.957965415348939</v>
      </c>
      <c r="K48" s="177">
        <f t="shared" si="13"/>
        <v>7.573017699599978</v>
      </c>
    </row>
    <row r="49" spans="1:11" s="7" customFormat="1" ht="19.5" customHeight="1">
      <c r="A49" s="4"/>
      <c r="B49" s="37" t="s">
        <v>67</v>
      </c>
      <c r="C49" s="162">
        <f>SUM(Област2020:КОЦ!C49)</f>
        <v>106</v>
      </c>
      <c r="D49" s="51">
        <f t="shared" si="7"/>
        <v>2.9926595143986447</v>
      </c>
      <c r="E49" s="54">
        <f t="shared" si="8"/>
        <v>2.849462365591398</v>
      </c>
      <c r="F49" s="162">
        <f>SUM(Област2020:КОЦ!F49)</f>
        <v>517</v>
      </c>
      <c r="G49" s="51">
        <f t="shared" si="9"/>
        <v>2.6414882257067385</v>
      </c>
      <c r="H49" s="33">
        <f t="shared" si="10"/>
        <v>1.5772774421868325</v>
      </c>
      <c r="I49" s="165">
        <f t="shared" si="11"/>
        <v>623</v>
      </c>
      <c r="J49" s="51">
        <f t="shared" si="12"/>
        <v>2.6953011771933393</v>
      </c>
      <c r="K49" s="56">
        <f t="shared" si="13"/>
        <v>1.7069428461833525</v>
      </c>
    </row>
    <row r="50" spans="1:11" s="7" customFormat="1" ht="12.75" customHeight="1">
      <c r="A50" s="4"/>
      <c r="B50" s="200" t="s">
        <v>71</v>
      </c>
      <c r="C50" s="195">
        <f>SUM(Област2020:КОЦ!C50)</f>
        <v>2</v>
      </c>
      <c r="D50" s="196">
        <f t="shared" si="7"/>
        <v>0.05646527385657821</v>
      </c>
      <c r="E50" s="197">
        <f t="shared" si="8"/>
        <v>0.053763440860215055</v>
      </c>
      <c r="F50" s="201">
        <f>SUM(Област2020:КОЦ!F50)</f>
        <v>9</v>
      </c>
      <c r="G50" s="196">
        <f t="shared" si="9"/>
        <v>0.045983354025842645</v>
      </c>
      <c r="H50" s="198">
        <f t="shared" si="10"/>
        <v>0.027457440966501923</v>
      </c>
      <c r="I50" s="195">
        <f t="shared" si="11"/>
        <v>11</v>
      </c>
      <c r="J50" s="196">
        <f t="shared" si="12"/>
        <v>0.047589587398277254</v>
      </c>
      <c r="K50" s="199">
        <f t="shared" si="13"/>
        <v>0.030138637733574444</v>
      </c>
    </row>
    <row r="51" spans="1:11" s="6" customFormat="1" ht="21.75" customHeight="1">
      <c r="A51" s="4"/>
      <c r="B51" s="35" t="s">
        <v>68</v>
      </c>
      <c r="C51" s="166">
        <f>SUM(Област2020:КОЦ!C51)</f>
        <v>4</v>
      </c>
      <c r="D51" s="60">
        <f t="shared" si="7"/>
        <v>0.11293054771315642</v>
      </c>
      <c r="E51" s="61">
        <f t="shared" si="8"/>
        <v>0.10752688172043011</v>
      </c>
      <c r="F51" s="166">
        <f>SUM(Област2020:КОЦ!F51)</f>
        <v>173</v>
      </c>
      <c r="G51" s="60">
        <f t="shared" si="9"/>
        <v>0.8839022496078641</v>
      </c>
      <c r="H51" s="34">
        <f t="shared" si="10"/>
        <v>0.5277930319116481</v>
      </c>
      <c r="I51" s="166">
        <f t="shared" si="11"/>
        <v>177</v>
      </c>
      <c r="J51" s="60">
        <f t="shared" si="12"/>
        <v>0.7657597244995522</v>
      </c>
      <c r="K51" s="62">
        <f t="shared" si="13"/>
        <v>0.48495807989478873</v>
      </c>
    </row>
    <row r="52" spans="1:11" ht="12.75" customHeight="1">
      <c r="A52" s="4"/>
      <c r="B52" s="200" t="s">
        <v>72</v>
      </c>
      <c r="C52" s="195">
        <f>SUM(Област2020:КОЦ!C52)</f>
        <v>3</v>
      </c>
      <c r="D52" s="196">
        <f t="shared" si="7"/>
        <v>0.08469791078486731</v>
      </c>
      <c r="E52" s="197">
        <f t="shared" si="8"/>
        <v>0.08064516129032258</v>
      </c>
      <c r="F52" s="195">
        <f>SUM(Област2020:КОЦ!F52)</f>
        <v>34</v>
      </c>
      <c r="G52" s="196">
        <f t="shared" si="9"/>
        <v>0.17371489298651666</v>
      </c>
      <c r="H52" s="198">
        <f t="shared" si="10"/>
        <v>0.10372811031789615</v>
      </c>
      <c r="I52" s="195">
        <f t="shared" si="11"/>
        <v>37</v>
      </c>
      <c r="J52" s="196">
        <f t="shared" si="12"/>
        <v>0.16007406670329624</v>
      </c>
      <c r="K52" s="199">
        <f t="shared" si="13"/>
        <v>0.10137541783111403</v>
      </c>
    </row>
    <row r="53" spans="1:11" ht="18" customHeight="1">
      <c r="A53" s="4"/>
      <c r="B53" s="35" t="s">
        <v>69</v>
      </c>
      <c r="C53" s="166">
        <f>SUM(Област2020:КОЦ!C53)</f>
        <v>110</v>
      </c>
      <c r="D53" s="60">
        <f t="shared" si="7"/>
        <v>3.1055900621118013</v>
      </c>
      <c r="E53" s="61">
        <f t="shared" si="8"/>
        <v>2.956989247311828</v>
      </c>
      <c r="F53" s="166">
        <f>SUM(Област2020:КОЦ!F53)</f>
        <v>429</v>
      </c>
      <c r="G53" s="60">
        <f t="shared" si="9"/>
        <v>2.191873208565166</v>
      </c>
      <c r="H53" s="34">
        <f t="shared" si="10"/>
        <v>1.308804686069925</v>
      </c>
      <c r="I53" s="166">
        <f t="shared" si="11"/>
        <v>539</v>
      </c>
      <c r="J53" s="60">
        <f t="shared" si="12"/>
        <v>2.3318897825155855</v>
      </c>
      <c r="K53" s="62">
        <f t="shared" si="13"/>
        <v>1.4767932489451476</v>
      </c>
    </row>
    <row r="54" spans="1:11" ht="12.75" customHeight="1">
      <c r="A54" s="4"/>
      <c r="B54" s="200" t="s">
        <v>73</v>
      </c>
      <c r="C54" s="195">
        <f>SUM(Област2020:КОЦ!C54)</f>
        <v>94</v>
      </c>
      <c r="D54" s="196">
        <f t="shared" si="7"/>
        <v>2.6538678712591754</v>
      </c>
      <c r="E54" s="197">
        <f t="shared" si="8"/>
        <v>2.5268817204301075</v>
      </c>
      <c r="F54" s="195">
        <f>SUM(Област2020:КОЦ!F54)</f>
        <v>272</v>
      </c>
      <c r="G54" s="196">
        <f t="shared" si="9"/>
        <v>1.3897191438921332</v>
      </c>
      <c r="H54" s="198">
        <f t="shared" si="10"/>
        <v>0.8298248825431692</v>
      </c>
      <c r="I54" s="195">
        <f t="shared" si="11"/>
        <v>366</v>
      </c>
      <c r="J54" s="196">
        <f t="shared" si="12"/>
        <v>1.583435362524498</v>
      </c>
      <c r="K54" s="199">
        <f t="shared" si="13"/>
        <v>1.0027946736807496</v>
      </c>
    </row>
    <row r="55" spans="1:11" ht="18.75" customHeight="1">
      <c r="A55" s="4"/>
      <c r="B55" s="35" t="s">
        <v>70</v>
      </c>
      <c r="C55" s="166">
        <f>SUM(Област2020:КОЦ!C55)</f>
        <v>29</v>
      </c>
      <c r="D55" s="60">
        <f t="shared" si="7"/>
        <v>0.818746470920384</v>
      </c>
      <c r="E55" s="61">
        <f t="shared" si="8"/>
        <v>0.7795698924731183</v>
      </c>
      <c r="F55" s="165">
        <f>SUM(Област2020:КОЦ!F55)</f>
        <v>441</v>
      </c>
      <c r="G55" s="60">
        <f t="shared" si="9"/>
        <v>2.2531843472662896</v>
      </c>
      <c r="H55" s="34">
        <f t="shared" si="10"/>
        <v>1.3454146073585942</v>
      </c>
      <c r="I55" s="166">
        <f t="shared" si="11"/>
        <v>470</v>
      </c>
      <c r="J55" s="60">
        <f t="shared" si="12"/>
        <v>2.033373279744574</v>
      </c>
      <c r="K55" s="62">
        <f t="shared" si="13"/>
        <v>1.287741794070908</v>
      </c>
    </row>
    <row r="56" spans="1:11" ht="11.25" customHeight="1">
      <c r="A56" s="4"/>
      <c r="B56" s="35" t="s">
        <v>74</v>
      </c>
      <c r="C56" s="195">
        <f>SUM(Област2020:КОЦ!C56)</f>
        <v>22</v>
      </c>
      <c r="D56" s="196">
        <f t="shared" si="7"/>
        <v>0.6211180124223602</v>
      </c>
      <c r="E56" s="197">
        <f t="shared" si="8"/>
        <v>0.5913978494623656</v>
      </c>
      <c r="F56" s="195">
        <f>SUM(Област2020:КОЦ!F56)</f>
        <v>374</v>
      </c>
      <c r="G56" s="196">
        <f t="shared" si="9"/>
        <v>1.9108638228516832</v>
      </c>
      <c r="H56" s="198">
        <f t="shared" si="10"/>
        <v>1.1410092134968577</v>
      </c>
      <c r="I56" s="195">
        <f t="shared" si="11"/>
        <v>396</v>
      </c>
      <c r="J56" s="196">
        <f t="shared" si="12"/>
        <v>1.7132251463379813</v>
      </c>
      <c r="K56" s="199">
        <f t="shared" si="13"/>
        <v>1.0849909584086799</v>
      </c>
    </row>
    <row r="57" spans="1:11" ht="17.25" customHeight="1" thickBot="1">
      <c r="A57" s="4"/>
      <c r="B57" s="39" t="s">
        <v>33</v>
      </c>
      <c r="C57" s="167">
        <f>SUM(Област2020:КОЦ!C57)</f>
        <v>68</v>
      </c>
      <c r="D57" s="66">
        <f t="shared" si="7"/>
        <v>1.919819311123659</v>
      </c>
      <c r="E57" s="67">
        <f t="shared" si="8"/>
        <v>1.8279569892473118</v>
      </c>
      <c r="F57" s="167">
        <f>SUM(Област2020:КОЦ!F57)</f>
        <v>84</v>
      </c>
      <c r="G57" s="66">
        <f t="shared" si="9"/>
        <v>0.4291779709078647</v>
      </c>
      <c r="H57" s="67">
        <f t="shared" si="10"/>
        <v>0.2562694490206846</v>
      </c>
      <c r="I57" s="169">
        <f t="shared" si="11"/>
        <v>152</v>
      </c>
      <c r="J57" s="66">
        <f t="shared" si="12"/>
        <v>0.6576015713216493</v>
      </c>
      <c r="K57" s="69">
        <f t="shared" si="13"/>
        <v>0.41646117595484683</v>
      </c>
    </row>
    <row r="58" spans="1:11" s="6" customFormat="1" ht="21" customHeight="1" thickBot="1">
      <c r="A58" s="93" t="s">
        <v>101</v>
      </c>
      <c r="B58" s="86" t="s">
        <v>100</v>
      </c>
      <c r="C58" s="87">
        <f>SUM(Област2020:КОЦ!C58)</f>
        <v>10</v>
      </c>
      <c r="D58" s="88">
        <f t="shared" si="7"/>
        <v>0.282326369282891</v>
      </c>
      <c r="E58" s="89">
        <f>C58*100/C$61</f>
        <v>0.26881720430107525</v>
      </c>
      <c r="F58" s="129">
        <f>SUM(Област2020:КОЦ!F58)</f>
        <v>1824</v>
      </c>
      <c r="G58" s="88">
        <f t="shared" si="9"/>
        <v>9.319293082570777</v>
      </c>
      <c r="H58" s="89">
        <f>F58*100/F$61</f>
        <v>5.564708035877723</v>
      </c>
      <c r="I58" s="129">
        <f>SUM(Област2020:КОЦ!I58)</f>
        <v>1834</v>
      </c>
      <c r="J58" s="88">
        <f t="shared" si="12"/>
        <v>7.934482117130954</v>
      </c>
      <c r="K58" s="91">
        <f>I58*100/I$61</f>
        <v>5.024932873034139</v>
      </c>
    </row>
    <row r="59" spans="1:11" s="1" customFormat="1" ht="14.25">
      <c r="A59" s="4"/>
      <c r="B59" s="37" t="s">
        <v>102</v>
      </c>
      <c r="C59" s="162">
        <f>SUM(Област2020:КОЦ!C59)</f>
        <v>10</v>
      </c>
      <c r="D59" s="17">
        <f t="shared" si="7"/>
        <v>0.282326369282891</v>
      </c>
      <c r="E59" s="29">
        <f>C59*100/C$61</f>
        <v>0.26881720430107525</v>
      </c>
      <c r="F59" s="166">
        <f>SUM(Област2020:КОЦ!F59)</f>
        <v>1759</v>
      </c>
      <c r="G59" s="17">
        <f t="shared" si="9"/>
        <v>8.987191081273023</v>
      </c>
      <c r="H59" s="29">
        <f>F59*100/F$61</f>
        <v>5.366404295564098</v>
      </c>
      <c r="I59" s="132">
        <f>SUM(Област2020:КОЦ!I59)</f>
        <v>1769</v>
      </c>
      <c r="J59" s="17">
        <f t="shared" si="12"/>
        <v>7.653270918868406</v>
      </c>
      <c r="K59" s="18">
        <f>I59*100/I$61</f>
        <v>4.84684092279029</v>
      </c>
    </row>
    <row r="60" spans="1:11" s="1" customFormat="1" ht="15" thickBot="1">
      <c r="A60" s="22"/>
      <c r="B60" s="227" t="s">
        <v>103</v>
      </c>
      <c r="C60" s="113">
        <f>SUM(Област2020:КОЦ!C60)</f>
        <v>0</v>
      </c>
      <c r="D60" s="17">
        <f t="shared" si="7"/>
        <v>0</v>
      </c>
      <c r="E60" s="29">
        <f>C60*100/C$61</f>
        <v>0</v>
      </c>
      <c r="F60" s="166">
        <f>SUM(Област2020:КОЦ!F60)</f>
        <v>65</v>
      </c>
      <c r="G60" s="17">
        <f t="shared" si="9"/>
        <v>0.3321020012977524</v>
      </c>
      <c r="H60" s="29">
        <f>F60*100/F$61</f>
        <v>0.198303740313625</v>
      </c>
      <c r="I60" s="132">
        <f>SUM(Област2020:КОЦ!I60)</f>
        <v>65</v>
      </c>
      <c r="J60" s="17">
        <f t="shared" si="12"/>
        <v>0.2812111982625474</v>
      </c>
      <c r="K60" s="18">
        <f>I60*100/I$61</f>
        <v>0.17809195024384897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3720</v>
      </c>
      <c r="D61" s="204">
        <f t="shared" si="7"/>
        <v>105.02540937323546</v>
      </c>
      <c r="E61" s="89"/>
      <c r="F61" s="139">
        <f>F48+F47+F46+F43+F38+F34+F33+F32+F27+F22+F18+F17+F16+F14+F13+F11+F10+F8+F5+F58</f>
        <v>32778</v>
      </c>
      <c r="G61" s="204">
        <f t="shared" si="9"/>
        <v>167.47137536211892</v>
      </c>
      <c r="H61" s="89"/>
      <c r="I61" s="139">
        <f>I48+I47+I46+I43+I38+I34+I33+I32+I27+I22+I18+I17+I16+I14+I13+I11+I10+I8+I5+I58</f>
        <v>36498</v>
      </c>
      <c r="J61" s="204">
        <f t="shared" si="12"/>
        <v>157.90225098748394</v>
      </c>
      <c r="K61" s="91"/>
    </row>
  </sheetData>
  <sheetProtection/>
  <mergeCells count="2">
    <mergeCell ref="B3:B4"/>
    <mergeCell ref="A1:K1"/>
  </mergeCells>
  <printOptions horizontalCentered="1" verticalCentered="1"/>
  <pageMargins left="0.2362204724409449" right="0.2362204724409449" top="0.52" bottom="0.4330708661417323" header="0.25" footer="0.2362204724409449"/>
  <pageSetup blackAndWhite="1" horizontalDpi="600" verticalDpi="6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2"/>
  <sheetViews>
    <sheetView zoomScale="106" zoomScaleNormal="106" zoomScalePageLayoutView="0" workbookViewId="0" topLeftCell="A1">
      <pane ySplit="4" topLeftCell="A38" activePane="bottomLeft" state="frozen"/>
      <selection pane="topLeft" activeCell="A1" sqref="A1"/>
      <selection pane="bottomLeft" activeCell="E38" sqref="E38"/>
    </sheetView>
  </sheetViews>
  <sheetFormatPr defaultColWidth="9.00390625" defaultRowHeight="12.75"/>
  <cols>
    <col min="1" max="1" width="6.875" style="0" customWidth="1"/>
    <col min="2" max="2" width="52.25390625" style="10" customWidth="1"/>
    <col min="3" max="3" width="10.00390625" style="48" customWidth="1"/>
    <col min="4" max="4" width="11.00390625" style="48" customWidth="1"/>
    <col min="5" max="5" width="9.00390625" style="48" customWidth="1"/>
    <col min="6" max="6" width="10.375" style="48" customWidth="1"/>
    <col min="7" max="7" width="9.875" style="48" customWidth="1"/>
    <col min="8" max="8" width="8.125" style="48" customWidth="1"/>
    <col min="9" max="9" width="10.75390625" style="48" customWidth="1"/>
    <col min="10" max="10" width="10.375" style="48" customWidth="1"/>
    <col min="11" max="11" width="8.125" style="48" customWidth="1"/>
  </cols>
  <sheetData>
    <row r="1" spans="1:11" ht="18.75" customHeight="1">
      <c r="A1" s="237" t="s">
        <v>91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0.25" customHeight="1" thickBot="1">
      <c r="A2" s="20"/>
      <c r="B2" s="21"/>
      <c r="C2" s="44"/>
      <c r="D2" s="220">
        <v>13396</v>
      </c>
      <c r="E2" s="221"/>
      <c r="F2" s="222"/>
      <c r="G2" s="223">
        <v>72604</v>
      </c>
      <c r="H2" s="221"/>
      <c r="I2" s="222"/>
      <c r="J2" s="220">
        <f>SUM(D2:G2)</f>
        <v>86000</v>
      </c>
      <c r="K2" s="221"/>
    </row>
    <row r="3" spans="1:11" ht="18.75" customHeight="1">
      <c r="A3" s="239" t="s">
        <v>24</v>
      </c>
      <c r="B3" s="241" t="s">
        <v>5</v>
      </c>
      <c r="C3" s="46" t="s">
        <v>1</v>
      </c>
      <c r="D3" s="45"/>
      <c r="E3" s="45"/>
      <c r="F3" s="46" t="s">
        <v>2</v>
      </c>
      <c r="G3" s="45"/>
      <c r="H3" s="45"/>
      <c r="I3" s="46" t="s">
        <v>3</v>
      </c>
      <c r="J3" s="45"/>
      <c r="K3" s="47"/>
    </row>
    <row r="4" spans="1:11" ht="27.75" customHeight="1" thickBot="1">
      <c r="A4" s="240"/>
      <c r="B4" s="242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8" customHeight="1" thickBot="1">
      <c r="A5" s="99" t="s">
        <v>9</v>
      </c>
      <c r="B5" s="205" t="s">
        <v>26</v>
      </c>
      <c r="C5" s="90">
        <v>147</v>
      </c>
      <c r="D5" s="88">
        <f aca="true" t="shared" si="0" ref="D5:D61">C5*1000/$D$2</f>
        <v>10.973424902956106</v>
      </c>
      <c r="E5" s="89">
        <f aca="true" t="shared" si="1" ref="E5:E56">C5*100/C$61</f>
        <v>6.422018348623853</v>
      </c>
      <c r="F5" s="78">
        <f>I5-C5</f>
        <v>397</v>
      </c>
      <c r="G5" s="88">
        <f aca="true" t="shared" si="2" ref="G5:G61">F5*1000/$G$2</f>
        <v>5.468018291003251</v>
      </c>
      <c r="H5" s="89">
        <f aca="true" t="shared" si="3" ref="H5:H56">F5*100/F$61</f>
        <v>2.9791385261894043</v>
      </c>
      <c r="I5" s="139">
        <v>544</v>
      </c>
      <c r="J5" s="88">
        <f aca="true" t="shared" si="4" ref="J5:J61">I5*1000/$J$2</f>
        <v>6.325581395348837</v>
      </c>
      <c r="K5" s="91">
        <f aca="true" t="shared" si="5" ref="K5:K60">I5*100/I$61</f>
        <v>3.483829650976625</v>
      </c>
    </row>
    <row r="6" spans="1:11" s="1" customFormat="1" ht="15.75" customHeight="1">
      <c r="A6" s="4"/>
      <c r="B6" s="206" t="s">
        <v>36</v>
      </c>
      <c r="C6" s="109">
        <v>120</v>
      </c>
      <c r="D6" s="17">
        <f t="shared" si="0"/>
        <v>8.957897879964168</v>
      </c>
      <c r="E6" s="29">
        <f t="shared" si="1"/>
        <v>5.242463958060289</v>
      </c>
      <c r="F6" s="81">
        <f aca="true" t="shared" si="6" ref="F6:F60">I6-C6</f>
        <v>248</v>
      </c>
      <c r="G6" s="17">
        <f t="shared" si="2"/>
        <v>3.4157897636493857</v>
      </c>
      <c r="H6" s="29">
        <f t="shared" si="3"/>
        <v>1.861023562959628</v>
      </c>
      <c r="I6" s="132">
        <v>368</v>
      </c>
      <c r="J6" s="17">
        <f t="shared" si="4"/>
        <v>4.27906976744186</v>
      </c>
      <c r="K6" s="18">
        <f t="shared" si="5"/>
        <v>2.356708293307717</v>
      </c>
    </row>
    <row r="7" spans="1:11" s="1" customFormat="1" ht="15" customHeight="1" thickBot="1">
      <c r="A7" s="4"/>
      <c r="B7" s="207" t="s">
        <v>37</v>
      </c>
      <c r="C7" s="110"/>
      <c r="D7" s="11">
        <f t="shared" si="0"/>
        <v>0</v>
      </c>
      <c r="E7" s="30">
        <f t="shared" si="1"/>
        <v>0</v>
      </c>
      <c r="F7" s="111">
        <f t="shared" si="6"/>
        <v>0</v>
      </c>
      <c r="G7" s="13">
        <f t="shared" si="2"/>
        <v>0</v>
      </c>
      <c r="H7" s="32">
        <f t="shared" si="3"/>
        <v>0</v>
      </c>
      <c r="I7" s="134"/>
      <c r="J7" s="13">
        <f t="shared" si="4"/>
        <v>0</v>
      </c>
      <c r="K7" s="12">
        <f t="shared" si="5"/>
        <v>0</v>
      </c>
    </row>
    <row r="8" spans="1:11" ht="14.25" customHeight="1" thickBot="1">
      <c r="A8" s="99" t="s">
        <v>10</v>
      </c>
      <c r="B8" s="208" t="s">
        <v>38</v>
      </c>
      <c r="C8" s="87">
        <v>1</v>
      </c>
      <c r="D8" s="88">
        <f t="shared" si="0"/>
        <v>0.0746491489997014</v>
      </c>
      <c r="E8" s="89">
        <f t="shared" si="1"/>
        <v>0.043687199650502405</v>
      </c>
      <c r="F8" s="78">
        <f t="shared" si="6"/>
        <v>493</v>
      </c>
      <c r="G8" s="88">
        <f t="shared" si="2"/>
        <v>6.790259489835271</v>
      </c>
      <c r="H8" s="89">
        <f t="shared" si="3"/>
        <v>3.6995347441092603</v>
      </c>
      <c r="I8" s="139">
        <f>482+12</f>
        <v>494</v>
      </c>
      <c r="J8" s="88">
        <f t="shared" si="4"/>
        <v>5.744186046511628</v>
      </c>
      <c r="K8" s="91">
        <f t="shared" si="5"/>
        <v>3.1636247198206853</v>
      </c>
    </row>
    <row r="9" spans="1:11" s="1" customFormat="1" ht="15" customHeight="1" thickBot="1">
      <c r="A9" s="15"/>
      <c r="B9" s="206" t="s">
        <v>39</v>
      </c>
      <c r="C9" s="109"/>
      <c r="D9" s="17">
        <f t="shared" si="0"/>
        <v>0</v>
      </c>
      <c r="E9" s="29">
        <f t="shared" si="1"/>
        <v>0</v>
      </c>
      <c r="F9" s="111">
        <f t="shared" si="6"/>
        <v>181</v>
      </c>
      <c r="G9" s="17">
        <f t="shared" si="2"/>
        <v>2.492975593631205</v>
      </c>
      <c r="H9" s="29">
        <f t="shared" si="3"/>
        <v>1.3582470358697283</v>
      </c>
      <c r="I9" s="132">
        <v>181</v>
      </c>
      <c r="J9" s="17">
        <f t="shared" si="4"/>
        <v>2.104651162790698</v>
      </c>
      <c r="K9" s="18">
        <f t="shared" si="5"/>
        <v>1.1591418507845022</v>
      </c>
    </row>
    <row r="10" spans="1:11" s="6" customFormat="1" ht="15.75" customHeight="1" thickBot="1">
      <c r="A10" s="99" t="s">
        <v>11</v>
      </c>
      <c r="B10" s="209" t="s">
        <v>40</v>
      </c>
      <c r="C10" s="87"/>
      <c r="D10" s="88">
        <f t="shared" si="0"/>
        <v>0</v>
      </c>
      <c r="E10" s="89">
        <f t="shared" si="1"/>
        <v>0</v>
      </c>
      <c r="F10" s="78">
        <f t="shared" si="6"/>
        <v>161</v>
      </c>
      <c r="G10" s="88">
        <f t="shared" si="2"/>
        <v>2.217508677207867</v>
      </c>
      <c r="H10" s="89">
        <f t="shared" si="3"/>
        <v>1.2081644904697584</v>
      </c>
      <c r="I10" s="139">
        <f>148+13</f>
        <v>161</v>
      </c>
      <c r="J10" s="88">
        <f t="shared" si="4"/>
        <v>1.872093023255814</v>
      </c>
      <c r="K10" s="91">
        <f t="shared" si="5"/>
        <v>1.031059878322126</v>
      </c>
    </row>
    <row r="11" spans="1:11" s="6" customFormat="1" ht="30" customHeight="1" thickBot="1">
      <c r="A11" s="93" t="s">
        <v>12</v>
      </c>
      <c r="B11" s="209" t="s">
        <v>41</v>
      </c>
      <c r="C11" s="87">
        <v>5</v>
      </c>
      <c r="D11" s="88">
        <f t="shared" si="0"/>
        <v>0.373245744998507</v>
      </c>
      <c r="E11" s="89">
        <f t="shared" si="1"/>
        <v>0.218435998252512</v>
      </c>
      <c r="F11" s="78">
        <f t="shared" si="6"/>
        <v>166</v>
      </c>
      <c r="G11" s="88">
        <f t="shared" si="2"/>
        <v>2.286375406313702</v>
      </c>
      <c r="H11" s="89">
        <f t="shared" si="3"/>
        <v>1.2456851268197509</v>
      </c>
      <c r="I11" s="139">
        <v>171</v>
      </c>
      <c r="J11" s="88">
        <f t="shared" si="4"/>
        <v>1.9883720930232558</v>
      </c>
      <c r="K11" s="91">
        <f t="shared" si="5"/>
        <v>1.095100864553314</v>
      </c>
    </row>
    <row r="12" spans="1:11" s="6" customFormat="1" ht="16.5" customHeight="1" thickBot="1">
      <c r="A12" s="16"/>
      <c r="B12" s="210" t="s">
        <v>78</v>
      </c>
      <c r="C12" s="113">
        <v>5</v>
      </c>
      <c r="D12" s="27">
        <f t="shared" si="0"/>
        <v>0.373245744998507</v>
      </c>
      <c r="E12" s="31">
        <f t="shared" si="1"/>
        <v>0.218435998252512</v>
      </c>
      <c r="F12" s="111">
        <f t="shared" si="6"/>
        <v>160</v>
      </c>
      <c r="G12" s="27">
        <f t="shared" si="2"/>
        <v>2.2037353313867003</v>
      </c>
      <c r="H12" s="31">
        <f t="shared" si="3"/>
        <v>1.2006603631997599</v>
      </c>
      <c r="I12" s="127">
        <v>165</v>
      </c>
      <c r="J12" s="27">
        <f t="shared" si="4"/>
        <v>1.9186046511627908</v>
      </c>
      <c r="K12" s="28">
        <f t="shared" si="5"/>
        <v>1.0566762728146013</v>
      </c>
    </row>
    <row r="13" spans="1:11" s="6" customFormat="1" ht="16.5" customHeight="1" thickBot="1">
      <c r="A13" s="93" t="s">
        <v>13</v>
      </c>
      <c r="B13" s="208" t="s">
        <v>42</v>
      </c>
      <c r="C13" s="95"/>
      <c r="D13" s="96">
        <f t="shared" si="0"/>
        <v>0</v>
      </c>
      <c r="E13" s="97">
        <f t="shared" si="1"/>
        <v>0</v>
      </c>
      <c r="F13" s="78">
        <f t="shared" si="6"/>
        <v>0</v>
      </c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20.25" customHeight="1" thickBot="1">
      <c r="A14" s="93" t="s">
        <v>14</v>
      </c>
      <c r="B14" s="209" t="s">
        <v>43</v>
      </c>
      <c r="C14" s="87">
        <v>1</v>
      </c>
      <c r="D14" s="88">
        <f t="shared" si="0"/>
        <v>0.0746491489997014</v>
      </c>
      <c r="E14" s="89">
        <f t="shared" si="1"/>
        <v>0.043687199650502405</v>
      </c>
      <c r="F14" s="78">
        <f t="shared" si="6"/>
        <v>453</v>
      </c>
      <c r="G14" s="88">
        <f t="shared" si="2"/>
        <v>6.239325656988596</v>
      </c>
      <c r="H14" s="89">
        <f t="shared" si="3"/>
        <v>3.39936965330932</v>
      </c>
      <c r="I14" s="139">
        <v>454</v>
      </c>
      <c r="J14" s="88">
        <f t="shared" si="4"/>
        <v>5.27906976744186</v>
      </c>
      <c r="K14" s="107">
        <f t="shared" si="5"/>
        <v>2.9074607748959336</v>
      </c>
    </row>
    <row r="15" spans="1:11" s="1" customFormat="1" ht="13.5" customHeight="1" thickBot="1">
      <c r="A15" s="4"/>
      <c r="B15" s="211" t="s">
        <v>44</v>
      </c>
      <c r="C15" s="114"/>
      <c r="D15" s="13">
        <f t="shared" si="0"/>
        <v>0</v>
      </c>
      <c r="E15" s="32">
        <f t="shared" si="1"/>
        <v>0</v>
      </c>
      <c r="F15" s="111">
        <f t="shared" si="6"/>
        <v>0</v>
      </c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5.75" customHeight="1" thickBot="1">
      <c r="A16" s="99" t="s">
        <v>15</v>
      </c>
      <c r="B16" s="208" t="s">
        <v>27</v>
      </c>
      <c r="C16" s="100">
        <v>9</v>
      </c>
      <c r="D16" s="101">
        <f t="shared" si="0"/>
        <v>0.6718423409973127</v>
      </c>
      <c r="E16" s="102">
        <f t="shared" si="1"/>
        <v>0.3931847968545216</v>
      </c>
      <c r="F16" s="78">
        <f t="shared" si="6"/>
        <v>632</v>
      </c>
      <c r="G16" s="101">
        <f t="shared" si="2"/>
        <v>8.704754558977466</v>
      </c>
      <c r="H16" s="102">
        <f t="shared" si="3"/>
        <v>4.742608434639052</v>
      </c>
      <c r="I16" s="129">
        <v>641</v>
      </c>
      <c r="J16" s="101">
        <f t="shared" si="4"/>
        <v>7.453488372093023</v>
      </c>
      <c r="K16" s="103">
        <f t="shared" si="5"/>
        <v>4.105027217419148</v>
      </c>
    </row>
    <row r="17" spans="1:11" s="6" customFormat="1" ht="15.75" customHeight="1" thickBot="1">
      <c r="A17" s="104" t="s">
        <v>16</v>
      </c>
      <c r="B17" s="209" t="s">
        <v>45</v>
      </c>
      <c r="C17" s="87"/>
      <c r="D17" s="88">
        <f t="shared" si="0"/>
        <v>0</v>
      </c>
      <c r="E17" s="89">
        <f t="shared" si="1"/>
        <v>0</v>
      </c>
      <c r="F17" s="79">
        <f t="shared" si="6"/>
        <v>0</v>
      </c>
      <c r="G17" s="88">
        <f t="shared" si="2"/>
        <v>0</v>
      </c>
      <c r="H17" s="89">
        <f t="shared" si="3"/>
        <v>0</v>
      </c>
      <c r="I17" s="139"/>
      <c r="J17" s="88">
        <f t="shared" si="4"/>
        <v>0</v>
      </c>
      <c r="K17" s="91">
        <f t="shared" si="5"/>
        <v>0</v>
      </c>
    </row>
    <row r="18" spans="1:11" s="6" customFormat="1" ht="15.75" customHeight="1" thickBot="1">
      <c r="A18" s="93" t="s">
        <v>17</v>
      </c>
      <c r="B18" s="212" t="s">
        <v>46</v>
      </c>
      <c r="C18" s="87">
        <v>1</v>
      </c>
      <c r="D18" s="151">
        <f t="shared" si="0"/>
        <v>0.0746491489997014</v>
      </c>
      <c r="E18" s="89">
        <f t="shared" si="1"/>
        <v>0.043687199650502405</v>
      </c>
      <c r="F18" s="78">
        <f t="shared" si="6"/>
        <v>3283</v>
      </c>
      <c r="G18" s="151">
        <f t="shared" si="2"/>
        <v>45.21789433089086</v>
      </c>
      <c r="H18" s="89">
        <f t="shared" si="3"/>
        <v>24.636049827405074</v>
      </c>
      <c r="I18" s="158">
        <v>3284</v>
      </c>
      <c r="J18" s="151">
        <f t="shared" si="4"/>
        <v>38.18604651162791</v>
      </c>
      <c r="K18" s="152">
        <f t="shared" si="5"/>
        <v>21.031059878322125</v>
      </c>
    </row>
    <row r="19" spans="1:11" s="1" customFormat="1" ht="15" customHeight="1">
      <c r="A19" s="4"/>
      <c r="B19" s="213" t="s">
        <v>47</v>
      </c>
      <c r="C19" s="109"/>
      <c r="D19" s="11">
        <f t="shared" si="0"/>
        <v>0</v>
      </c>
      <c r="E19" s="29">
        <f t="shared" si="1"/>
        <v>0</v>
      </c>
      <c r="F19" s="81">
        <f t="shared" si="6"/>
        <v>0</v>
      </c>
      <c r="G19" s="11">
        <f t="shared" si="2"/>
        <v>0</v>
      </c>
      <c r="H19" s="29">
        <f t="shared" si="3"/>
        <v>0</v>
      </c>
      <c r="I19" s="126"/>
      <c r="J19" s="11">
        <f t="shared" si="4"/>
        <v>0</v>
      </c>
      <c r="K19" s="12">
        <f t="shared" si="5"/>
        <v>0</v>
      </c>
    </row>
    <row r="20" spans="1:11" s="1" customFormat="1" ht="14.25" customHeight="1">
      <c r="A20" s="4"/>
      <c r="B20" s="213" t="s">
        <v>48</v>
      </c>
      <c r="C20" s="80"/>
      <c r="D20" s="11">
        <f t="shared" si="0"/>
        <v>0</v>
      </c>
      <c r="E20" s="30">
        <f t="shared" si="1"/>
        <v>0</v>
      </c>
      <c r="F20" s="80">
        <f t="shared" si="6"/>
        <v>705</v>
      </c>
      <c r="G20" s="11">
        <f t="shared" si="2"/>
        <v>9.710208803922649</v>
      </c>
      <c r="H20" s="30">
        <f t="shared" si="3"/>
        <v>5.290409725348942</v>
      </c>
      <c r="I20" s="126">
        <v>705</v>
      </c>
      <c r="J20" s="11">
        <f t="shared" si="4"/>
        <v>8.19767441860465</v>
      </c>
      <c r="K20" s="12">
        <f t="shared" si="5"/>
        <v>4.514889529298751</v>
      </c>
    </row>
    <row r="21" spans="1:11" s="1" customFormat="1" ht="13.5" thickBot="1">
      <c r="A21" s="4"/>
      <c r="B21" s="213" t="s">
        <v>49</v>
      </c>
      <c r="C21" s="80">
        <v>1</v>
      </c>
      <c r="D21" s="11">
        <f t="shared" si="0"/>
        <v>0.0746491489997014</v>
      </c>
      <c r="E21" s="30">
        <f t="shared" si="1"/>
        <v>0.043687199650502405</v>
      </c>
      <c r="F21" s="111">
        <f t="shared" si="6"/>
        <v>344</v>
      </c>
      <c r="G21" s="11">
        <f t="shared" si="2"/>
        <v>4.738030962481406</v>
      </c>
      <c r="H21" s="30">
        <f t="shared" si="3"/>
        <v>2.5814197808794836</v>
      </c>
      <c r="I21" s="126">
        <v>345</v>
      </c>
      <c r="J21" s="11">
        <f t="shared" si="4"/>
        <v>4.011627906976744</v>
      </c>
      <c r="K21" s="12">
        <f t="shared" si="5"/>
        <v>2.2094140249759846</v>
      </c>
    </row>
    <row r="22" spans="1:11" s="6" customFormat="1" ht="15.75" customHeight="1" thickBot="1">
      <c r="A22" s="93" t="s">
        <v>28</v>
      </c>
      <c r="B22" s="209" t="s">
        <v>50</v>
      </c>
      <c r="C22" s="87">
        <v>862</v>
      </c>
      <c r="D22" s="88">
        <f t="shared" si="0"/>
        <v>64.34756643774261</v>
      </c>
      <c r="E22" s="89">
        <f t="shared" si="1"/>
        <v>37.65836609873307</v>
      </c>
      <c r="F22" s="78">
        <f t="shared" si="6"/>
        <v>612</v>
      </c>
      <c r="G22" s="88">
        <f t="shared" si="2"/>
        <v>8.42928764255413</v>
      </c>
      <c r="H22" s="89">
        <f t="shared" si="3"/>
        <v>4.592525889239082</v>
      </c>
      <c r="I22" s="139">
        <v>1474</v>
      </c>
      <c r="J22" s="88">
        <f t="shared" si="4"/>
        <v>17.13953488372093</v>
      </c>
      <c r="K22" s="91">
        <f t="shared" si="5"/>
        <v>9.439641370477105</v>
      </c>
    </row>
    <row r="23" spans="1:11" s="1" customFormat="1" ht="16.5" customHeight="1">
      <c r="A23" s="4"/>
      <c r="B23" s="206" t="s">
        <v>51</v>
      </c>
      <c r="C23" s="109">
        <v>110</v>
      </c>
      <c r="D23" s="17">
        <f t="shared" si="0"/>
        <v>8.211406389967154</v>
      </c>
      <c r="E23" s="29">
        <f t="shared" si="1"/>
        <v>4.8055919615552645</v>
      </c>
      <c r="F23" s="81">
        <f t="shared" si="6"/>
        <v>0</v>
      </c>
      <c r="G23" s="17">
        <f t="shared" si="2"/>
        <v>0</v>
      </c>
      <c r="H23" s="29">
        <f t="shared" si="3"/>
        <v>0</v>
      </c>
      <c r="I23" s="132">
        <v>110</v>
      </c>
      <c r="J23" s="17">
        <f t="shared" si="4"/>
        <v>1.2790697674418605</v>
      </c>
      <c r="K23" s="18">
        <f t="shared" si="5"/>
        <v>0.7044508485430676</v>
      </c>
    </row>
    <row r="24" spans="1:11" s="1" customFormat="1" ht="14.25" customHeight="1">
      <c r="A24" s="4"/>
      <c r="B24" s="213" t="s">
        <v>52</v>
      </c>
      <c r="C24" s="110">
        <v>227</v>
      </c>
      <c r="D24" s="11">
        <f t="shared" si="0"/>
        <v>16.94535682293222</v>
      </c>
      <c r="E24" s="30">
        <f t="shared" si="1"/>
        <v>9.916994320664045</v>
      </c>
      <c r="F24" s="80">
        <f t="shared" si="6"/>
        <v>176</v>
      </c>
      <c r="G24" s="11">
        <f t="shared" si="2"/>
        <v>2.4241088645253703</v>
      </c>
      <c r="H24" s="30">
        <f t="shared" si="3"/>
        <v>1.3207263995197358</v>
      </c>
      <c r="I24" s="126">
        <v>403</v>
      </c>
      <c r="J24" s="11">
        <f t="shared" si="4"/>
        <v>4.686046511627907</v>
      </c>
      <c r="K24" s="12">
        <f t="shared" si="5"/>
        <v>2.580851745116875</v>
      </c>
    </row>
    <row r="25" spans="1:11" s="1" customFormat="1" ht="15" customHeight="1">
      <c r="A25" s="4"/>
      <c r="B25" s="213" t="s">
        <v>85</v>
      </c>
      <c r="C25" s="110"/>
      <c r="D25" s="11">
        <f t="shared" si="0"/>
        <v>0</v>
      </c>
      <c r="E25" s="30">
        <f t="shared" si="1"/>
        <v>0</v>
      </c>
      <c r="F25" s="80">
        <f t="shared" si="6"/>
        <v>116</v>
      </c>
      <c r="G25" s="11">
        <f t="shared" si="2"/>
        <v>1.5977081152553578</v>
      </c>
      <c r="H25" s="30">
        <f t="shared" si="3"/>
        <v>0.8704787633198259</v>
      </c>
      <c r="I25" s="126">
        <v>116</v>
      </c>
      <c r="J25" s="11">
        <f t="shared" si="4"/>
        <v>1.3488372093023255</v>
      </c>
      <c r="K25" s="12">
        <f t="shared" si="5"/>
        <v>0.7428754402817803</v>
      </c>
    </row>
    <row r="26" spans="1:11" s="1" customFormat="1" ht="13.5" customHeight="1" thickBot="1">
      <c r="A26" s="4"/>
      <c r="B26" s="213" t="s">
        <v>86</v>
      </c>
      <c r="C26" s="110">
        <v>15</v>
      </c>
      <c r="D26" s="11">
        <f t="shared" si="0"/>
        <v>1.119737234995521</v>
      </c>
      <c r="E26" s="30">
        <f t="shared" si="1"/>
        <v>0.6553079947575361</v>
      </c>
      <c r="F26" s="111">
        <f t="shared" si="6"/>
        <v>3</v>
      </c>
      <c r="G26" s="11">
        <f t="shared" si="2"/>
        <v>0.04132003746350063</v>
      </c>
      <c r="H26" s="30">
        <f t="shared" si="3"/>
        <v>0.0225123818099955</v>
      </c>
      <c r="I26" s="126">
        <v>18</v>
      </c>
      <c r="J26" s="11">
        <f t="shared" si="4"/>
        <v>0.20930232558139536</v>
      </c>
      <c r="K26" s="12">
        <f t="shared" si="5"/>
        <v>0.11527377521613832</v>
      </c>
    </row>
    <row r="27" spans="1:11" s="6" customFormat="1" ht="18.75" customHeight="1" thickBot="1">
      <c r="A27" s="93" t="s">
        <v>18</v>
      </c>
      <c r="B27" s="209" t="s">
        <v>53</v>
      </c>
      <c r="C27" s="87">
        <v>67</v>
      </c>
      <c r="D27" s="88">
        <f t="shared" si="0"/>
        <v>5.001492982979994</v>
      </c>
      <c r="E27" s="89">
        <f t="shared" si="1"/>
        <v>2.927042376583661</v>
      </c>
      <c r="F27" s="78">
        <f t="shared" si="6"/>
        <v>1488</v>
      </c>
      <c r="G27" s="88">
        <f t="shared" si="2"/>
        <v>20.494738581896314</v>
      </c>
      <c r="H27" s="89">
        <f t="shared" si="3"/>
        <v>11.166141377757766</v>
      </c>
      <c r="I27" s="139">
        <v>1555</v>
      </c>
      <c r="J27" s="88">
        <f t="shared" si="4"/>
        <v>18.08139534883721</v>
      </c>
      <c r="K27" s="91">
        <f t="shared" si="5"/>
        <v>9.958373358949729</v>
      </c>
    </row>
    <row r="28" spans="1:11" s="1" customFormat="1" ht="12.75" hidden="1">
      <c r="A28" s="4"/>
      <c r="B28" s="206" t="s">
        <v>54</v>
      </c>
      <c r="C28" s="109"/>
      <c r="D28" s="17">
        <f t="shared" si="0"/>
        <v>0</v>
      </c>
      <c r="E28" s="29">
        <f t="shared" si="1"/>
        <v>0</v>
      </c>
      <c r="F28" s="81">
        <f t="shared" si="6"/>
        <v>0</v>
      </c>
      <c r="G28" s="17">
        <f>F28*1000/$G$2</f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3.5" customHeight="1" hidden="1">
      <c r="A29" s="4"/>
      <c r="B29" s="213" t="s">
        <v>55</v>
      </c>
      <c r="C29" s="110"/>
      <c r="D29" s="11">
        <f t="shared" si="0"/>
        <v>0</v>
      </c>
      <c r="E29" s="30">
        <f t="shared" si="1"/>
        <v>0</v>
      </c>
      <c r="F29" s="80">
        <f t="shared" si="6"/>
        <v>0</v>
      </c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213" t="s">
        <v>56</v>
      </c>
      <c r="C30" s="110"/>
      <c r="D30" s="11">
        <f t="shared" si="0"/>
        <v>0</v>
      </c>
      <c r="E30" s="30">
        <f t="shared" si="1"/>
        <v>0</v>
      </c>
      <c r="F30" s="82">
        <f t="shared" si="6"/>
        <v>0</v>
      </c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6.5" customHeight="1" hidden="1" thickBot="1">
      <c r="A31" s="5"/>
      <c r="B31" s="213" t="s">
        <v>57</v>
      </c>
      <c r="C31" s="110"/>
      <c r="D31" s="11">
        <f t="shared" si="0"/>
        <v>0</v>
      </c>
      <c r="E31" s="30">
        <f t="shared" si="1"/>
        <v>0</v>
      </c>
      <c r="F31" s="83">
        <f t="shared" si="6"/>
        <v>0</v>
      </c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209" t="s">
        <v>61</v>
      </c>
      <c r="C32" s="87">
        <v>50</v>
      </c>
      <c r="D32" s="88">
        <f t="shared" si="0"/>
        <v>3.7324574499850702</v>
      </c>
      <c r="E32" s="89">
        <f t="shared" si="1"/>
        <v>2.18435998252512</v>
      </c>
      <c r="F32" s="78">
        <f t="shared" si="6"/>
        <v>342</v>
      </c>
      <c r="G32" s="88">
        <f>F32*1000/$G$2</f>
        <v>4.710484270839072</v>
      </c>
      <c r="H32" s="89">
        <f t="shared" si="3"/>
        <v>2.5664115263394867</v>
      </c>
      <c r="I32" s="139">
        <v>392</v>
      </c>
      <c r="J32" s="88">
        <f>I32*1000/$J$2</f>
        <v>4.558139534883721</v>
      </c>
      <c r="K32" s="91">
        <f t="shared" si="5"/>
        <v>2.510406660262568</v>
      </c>
    </row>
    <row r="33" spans="1:11" s="1" customFormat="1" ht="26.25" thickBot="1">
      <c r="A33" s="93" t="s">
        <v>76</v>
      </c>
      <c r="B33" s="209" t="s">
        <v>62</v>
      </c>
      <c r="C33" s="87">
        <v>10</v>
      </c>
      <c r="D33" s="88">
        <f t="shared" si="0"/>
        <v>0.746491489997014</v>
      </c>
      <c r="E33" s="89">
        <f t="shared" si="1"/>
        <v>0.436871996505024</v>
      </c>
      <c r="F33" s="78">
        <f t="shared" si="6"/>
        <v>225</v>
      </c>
      <c r="G33" s="88">
        <f>F33*1000/$G$2</f>
        <v>3.0990028097625477</v>
      </c>
      <c r="H33" s="89">
        <f t="shared" si="3"/>
        <v>1.6884286357496623</v>
      </c>
      <c r="I33" s="139">
        <v>235</v>
      </c>
      <c r="J33" s="88">
        <f>I33*1000/$J$2</f>
        <v>2.7325581395348837</v>
      </c>
      <c r="K33" s="91">
        <f t="shared" si="5"/>
        <v>1.504963176432917</v>
      </c>
    </row>
    <row r="34" spans="1:11" s="6" customFormat="1" ht="21" customHeight="1" thickBot="1">
      <c r="A34" s="93" t="s">
        <v>19</v>
      </c>
      <c r="B34" s="209" t="s">
        <v>58</v>
      </c>
      <c r="C34" s="87">
        <v>96</v>
      </c>
      <c r="D34" s="88">
        <f t="shared" si="0"/>
        <v>7.166318303971335</v>
      </c>
      <c r="E34" s="89">
        <f t="shared" si="1"/>
        <v>4.193971166448231</v>
      </c>
      <c r="F34" s="78">
        <f t="shared" si="6"/>
        <v>871</v>
      </c>
      <c r="G34" s="88">
        <f t="shared" si="2"/>
        <v>11.996584210236351</v>
      </c>
      <c r="H34" s="89">
        <f t="shared" si="3"/>
        <v>6.536094852168692</v>
      </c>
      <c r="I34" s="139">
        <v>967</v>
      </c>
      <c r="J34" s="88">
        <f t="shared" si="4"/>
        <v>11.244186046511627</v>
      </c>
      <c r="K34" s="91">
        <f t="shared" si="5"/>
        <v>6.192763368555876</v>
      </c>
    </row>
    <row r="35" spans="1:11" s="1" customFormat="1" ht="12.75">
      <c r="A35" s="4"/>
      <c r="B35" s="206" t="s">
        <v>59</v>
      </c>
      <c r="C35" s="109">
        <v>62</v>
      </c>
      <c r="D35" s="23">
        <f t="shared" si="0"/>
        <v>4.628247237981487</v>
      </c>
      <c r="E35" s="33">
        <f t="shared" si="1"/>
        <v>2.708606378331149</v>
      </c>
      <c r="F35" s="81">
        <f t="shared" si="6"/>
        <v>565</v>
      </c>
      <c r="G35" s="23">
        <f t="shared" si="2"/>
        <v>7.781940388959286</v>
      </c>
      <c r="H35" s="33">
        <f t="shared" si="3"/>
        <v>4.239831907549152</v>
      </c>
      <c r="I35" s="132">
        <v>627</v>
      </c>
      <c r="J35" s="23">
        <f t="shared" si="4"/>
        <v>7.290697674418604</v>
      </c>
      <c r="K35" s="24">
        <f t="shared" si="5"/>
        <v>4.015369836695485</v>
      </c>
    </row>
    <row r="36" spans="1:11" s="1" customFormat="1" ht="13.5" customHeight="1">
      <c r="A36" s="4"/>
      <c r="B36" s="214" t="s">
        <v>31</v>
      </c>
      <c r="C36" s="110">
        <v>62</v>
      </c>
      <c r="D36" s="25">
        <f t="shared" si="0"/>
        <v>4.628247237981487</v>
      </c>
      <c r="E36" s="34">
        <f t="shared" si="1"/>
        <v>2.708606378331149</v>
      </c>
      <c r="F36" s="80">
        <f t="shared" si="6"/>
        <v>190</v>
      </c>
      <c r="G36" s="25">
        <f t="shared" si="2"/>
        <v>2.6169357060217067</v>
      </c>
      <c r="H36" s="34">
        <f t="shared" si="3"/>
        <v>1.4257841812997147</v>
      </c>
      <c r="I36" s="126">
        <v>252</v>
      </c>
      <c r="J36" s="25">
        <f t="shared" si="4"/>
        <v>2.9302325581395348</v>
      </c>
      <c r="K36" s="26">
        <f t="shared" si="5"/>
        <v>1.6138328530259367</v>
      </c>
    </row>
    <row r="37" spans="1:11" s="1" customFormat="1" ht="12" customHeight="1" thickBot="1">
      <c r="A37" s="15"/>
      <c r="B37" s="213" t="s">
        <v>84</v>
      </c>
      <c r="C37" s="110"/>
      <c r="D37" s="25">
        <f t="shared" si="0"/>
        <v>0</v>
      </c>
      <c r="E37" s="34">
        <f t="shared" si="1"/>
        <v>0</v>
      </c>
      <c r="F37" s="112">
        <f t="shared" si="6"/>
        <v>162</v>
      </c>
      <c r="G37" s="25">
        <f t="shared" si="2"/>
        <v>2.231282023029034</v>
      </c>
      <c r="H37" s="34">
        <f t="shared" si="3"/>
        <v>1.2156686177397569</v>
      </c>
      <c r="I37" s="126">
        <v>162</v>
      </c>
      <c r="J37" s="25">
        <f t="shared" si="4"/>
        <v>1.8837209302325582</v>
      </c>
      <c r="K37" s="26">
        <f t="shared" si="5"/>
        <v>1.037463976945245</v>
      </c>
    </row>
    <row r="38" spans="1:11" s="6" customFormat="1" ht="21" customHeight="1" thickBot="1">
      <c r="A38" s="93" t="s">
        <v>20</v>
      </c>
      <c r="B38" s="209" t="s">
        <v>32</v>
      </c>
      <c r="C38" s="87">
        <v>38</v>
      </c>
      <c r="D38" s="88">
        <f t="shared" si="0"/>
        <v>2.8366676619886535</v>
      </c>
      <c r="E38" s="89">
        <f t="shared" si="1"/>
        <v>1.6601135867190913</v>
      </c>
      <c r="F38" s="78">
        <f t="shared" si="6"/>
        <v>1577</v>
      </c>
      <c r="G38" s="88">
        <f t="shared" si="2"/>
        <v>21.720566359980168</v>
      </c>
      <c r="H38" s="89">
        <f t="shared" si="3"/>
        <v>11.834008704787633</v>
      </c>
      <c r="I38" s="139">
        <v>1615</v>
      </c>
      <c r="J38" s="88">
        <f t="shared" si="4"/>
        <v>18.77906976744186</v>
      </c>
      <c r="K38" s="107">
        <f t="shared" si="5"/>
        <v>10.342619276336855</v>
      </c>
    </row>
    <row r="39" spans="1:11" s="1" customFormat="1" ht="12.75">
      <c r="A39" s="4"/>
      <c r="B39" s="206" t="s">
        <v>60</v>
      </c>
      <c r="C39" s="109">
        <v>10</v>
      </c>
      <c r="D39" s="17">
        <f t="shared" si="0"/>
        <v>0.746491489997014</v>
      </c>
      <c r="E39" s="29">
        <f t="shared" si="1"/>
        <v>0.436871996505024</v>
      </c>
      <c r="F39" s="81">
        <f t="shared" si="6"/>
        <v>253</v>
      </c>
      <c r="G39" s="17">
        <f t="shared" si="2"/>
        <v>3.48465649275522</v>
      </c>
      <c r="H39" s="29">
        <f t="shared" si="3"/>
        <v>1.8985441993096204</v>
      </c>
      <c r="I39" s="132">
        <v>263</v>
      </c>
      <c r="J39" s="17">
        <f t="shared" si="4"/>
        <v>3.058139534883721</v>
      </c>
      <c r="K39" s="18">
        <f t="shared" si="5"/>
        <v>1.6842779378802433</v>
      </c>
    </row>
    <row r="40" spans="1:11" s="1" customFormat="1" ht="12.75">
      <c r="A40" s="4"/>
      <c r="B40" s="213" t="s">
        <v>34</v>
      </c>
      <c r="C40" s="110">
        <v>3</v>
      </c>
      <c r="D40" s="11">
        <f t="shared" si="0"/>
        <v>0.2239474469991042</v>
      </c>
      <c r="E40" s="30">
        <f t="shared" si="1"/>
        <v>0.1310615989515072</v>
      </c>
      <c r="F40" s="80">
        <f t="shared" si="6"/>
        <v>39</v>
      </c>
      <c r="G40" s="11">
        <f t="shared" si="2"/>
        <v>0.5371604870255082</v>
      </c>
      <c r="H40" s="30">
        <f t="shared" si="3"/>
        <v>0.2926609635299415</v>
      </c>
      <c r="I40" s="126">
        <v>42</v>
      </c>
      <c r="J40" s="11">
        <f t="shared" si="4"/>
        <v>0.4883720930232558</v>
      </c>
      <c r="K40" s="12">
        <f t="shared" si="5"/>
        <v>0.2689721421709894</v>
      </c>
    </row>
    <row r="41" spans="1:11" s="1" customFormat="1" ht="12.75">
      <c r="A41" s="4"/>
      <c r="B41" s="213" t="s">
        <v>25</v>
      </c>
      <c r="C41" s="110"/>
      <c r="D41" s="11">
        <f t="shared" si="0"/>
        <v>0</v>
      </c>
      <c r="E41" s="30">
        <f t="shared" si="1"/>
        <v>0</v>
      </c>
      <c r="F41" s="80">
        <f t="shared" si="6"/>
        <v>10</v>
      </c>
      <c r="G41" s="11">
        <f t="shared" si="2"/>
        <v>0.13773345821166877</v>
      </c>
      <c r="H41" s="30">
        <f t="shared" si="3"/>
        <v>0.07504127269998499</v>
      </c>
      <c r="I41" s="126">
        <v>10</v>
      </c>
      <c r="J41" s="11">
        <f t="shared" si="4"/>
        <v>0.11627906976744186</v>
      </c>
      <c r="K41" s="12">
        <f t="shared" si="5"/>
        <v>0.06404098623118797</v>
      </c>
    </row>
    <row r="42" spans="1:11" s="1" customFormat="1" ht="13.5" thickBot="1">
      <c r="A42" s="5"/>
      <c r="B42" s="213" t="s">
        <v>35</v>
      </c>
      <c r="C42" s="110">
        <v>13</v>
      </c>
      <c r="D42" s="11">
        <f t="shared" si="0"/>
        <v>0.9704389369961183</v>
      </c>
      <c r="E42" s="30">
        <f t="shared" si="1"/>
        <v>0.5679335954565312</v>
      </c>
      <c r="F42" s="111">
        <f t="shared" si="6"/>
        <v>549</v>
      </c>
      <c r="G42" s="11">
        <f t="shared" si="2"/>
        <v>7.561566855820616</v>
      </c>
      <c r="H42" s="30">
        <f t="shared" si="3"/>
        <v>4.119765871229176</v>
      </c>
      <c r="I42" s="126">
        <v>562</v>
      </c>
      <c r="J42" s="11">
        <f t="shared" si="4"/>
        <v>6.534883720930233</v>
      </c>
      <c r="K42" s="12">
        <f t="shared" si="5"/>
        <v>3.5991034261927632</v>
      </c>
    </row>
    <row r="43" spans="1:11" s="6" customFormat="1" ht="23.25" customHeight="1" thickBot="1">
      <c r="A43" s="93" t="s">
        <v>21</v>
      </c>
      <c r="B43" s="209" t="s">
        <v>64</v>
      </c>
      <c r="C43" s="87">
        <v>328</v>
      </c>
      <c r="D43" s="88">
        <f t="shared" si="0"/>
        <v>24.48492087190206</v>
      </c>
      <c r="E43" s="89">
        <f t="shared" si="1"/>
        <v>14.329401485364787</v>
      </c>
      <c r="F43" s="78">
        <f t="shared" si="6"/>
        <v>0</v>
      </c>
      <c r="G43" s="88">
        <f t="shared" si="2"/>
        <v>0</v>
      </c>
      <c r="H43" s="89">
        <f t="shared" si="3"/>
        <v>0</v>
      </c>
      <c r="I43" s="139">
        <v>328</v>
      </c>
      <c r="J43" s="88">
        <f t="shared" si="4"/>
        <v>3.813953488372093</v>
      </c>
      <c r="K43" s="107">
        <f t="shared" si="5"/>
        <v>2.100544348382965</v>
      </c>
    </row>
    <row r="44" spans="1:11" s="1" customFormat="1" ht="30" customHeight="1" thickBot="1">
      <c r="A44" s="9"/>
      <c r="B44" s="155" t="s">
        <v>81</v>
      </c>
      <c r="C44" s="109">
        <v>53</v>
      </c>
      <c r="D44" s="17">
        <f t="shared" si="0"/>
        <v>3.9564048969841745</v>
      </c>
      <c r="E44" s="29">
        <f t="shared" si="1"/>
        <v>2.3154215814766275</v>
      </c>
      <c r="F44" s="115">
        <f t="shared" si="6"/>
        <v>0</v>
      </c>
      <c r="G44" s="17">
        <f t="shared" si="2"/>
        <v>0</v>
      </c>
      <c r="H44" s="29">
        <f t="shared" si="3"/>
        <v>0</v>
      </c>
      <c r="I44" s="132">
        <v>53</v>
      </c>
      <c r="J44" s="17">
        <f t="shared" si="4"/>
        <v>0.6162790697674418</v>
      </c>
      <c r="K44" s="18">
        <f t="shared" si="5"/>
        <v>0.3394172270252962</v>
      </c>
    </row>
    <row r="45" spans="1:11" s="1" customFormat="1" ht="16.5" customHeight="1" thickBot="1">
      <c r="A45" s="4"/>
      <c r="B45" s="215" t="s">
        <v>79</v>
      </c>
      <c r="C45" s="110">
        <v>23</v>
      </c>
      <c r="D45" s="11">
        <f t="shared" si="0"/>
        <v>1.7169304269931323</v>
      </c>
      <c r="E45" s="30">
        <f t="shared" si="1"/>
        <v>1.0048055919615553</v>
      </c>
      <c r="F45" s="116">
        <f t="shared" si="6"/>
        <v>0</v>
      </c>
      <c r="G45" s="11">
        <f t="shared" si="2"/>
        <v>0</v>
      </c>
      <c r="H45" s="30">
        <f t="shared" si="3"/>
        <v>0</v>
      </c>
      <c r="I45" s="126">
        <v>23</v>
      </c>
      <c r="J45" s="11">
        <f t="shared" si="4"/>
        <v>0.26744186046511625</v>
      </c>
      <c r="K45" s="12">
        <f t="shared" si="5"/>
        <v>0.14729426833173231</v>
      </c>
    </row>
    <row r="46" spans="1:11" s="1" customFormat="1" ht="18" customHeight="1" thickBot="1">
      <c r="A46" s="93" t="s">
        <v>77</v>
      </c>
      <c r="B46" s="209" t="s">
        <v>63</v>
      </c>
      <c r="C46" s="87">
        <v>7</v>
      </c>
      <c r="D46" s="88">
        <f t="shared" si="0"/>
        <v>0.5225440429979098</v>
      </c>
      <c r="E46" s="89">
        <f t="shared" si="1"/>
        <v>0.3058103975535168</v>
      </c>
      <c r="F46" s="78">
        <f t="shared" si="6"/>
        <v>2</v>
      </c>
      <c r="G46" s="88">
        <f>F46*1000/$G$2</f>
        <v>0.027546691642333757</v>
      </c>
      <c r="H46" s="89">
        <f t="shared" si="3"/>
        <v>0.015008254539996999</v>
      </c>
      <c r="I46" s="139">
        <v>9</v>
      </c>
      <c r="J46" s="88">
        <f>I46*1000/$J$2</f>
        <v>0.10465116279069768</v>
      </c>
      <c r="K46" s="91">
        <f t="shared" si="5"/>
        <v>0.05763688760806916</v>
      </c>
    </row>
    <row r="47" spans="1:11" s="6" customFormat="1" ht="21" customHeight="1" thickBot="1">
      <c r="A47" s="93" t="s">
        <v>29</v>
      </c>
      <c r="B47" s="209" t="s">
        <v>65</v>
      </c>
      <c r="C47" s="87">
        <v>2</v>
      </c>
      <c r="D47" s="88">
        <f t="shared" si="0"/>
        <v>0.1492982979994028</v>
      </c>
      <c r="E47" s="89">
        <f t="shared" si="1"/>
        <v>0.08737439930100481</v>
      </c>
      <c r="F47" s="78">
        <f t="shared" si="6"/>
        <v>170</v>
      </c>
      <c r="G47" s="88">
        <f t="shared" si="2"/>
        <v>2.3414687895983692</v>
      </c>
      <c r="H47" s="89">
        <f t="shared" si="3"/>
        <v>1.2757016358997448</v>
      </c>
      <c r="I47" s="139">
        <v>172</v>
      </c>
      <c r="J47" s="88">
        <f t="shared" si="4"/>
        <v>2</v>
      </c>
      <c r="K47" s="91">
        <f t="shared" si="5"/>
        <v>1.1015049631764329</v>
      </c>
    </row>
    <row r="48" spans="1:11" s="6" customFormat="1" ht="19.5" customHeight="1" thickBot="1">
      <c r="A48" s="93" t="s">
        <v>30</v>
      </c>
      <c r="B48" s="209" t="s">
        <v>66</v>
      </c>
      <c r="C48" s="87">
        <v>659</v>
      </c>
      <c r="D48" s="88">
        <f t="shared" si="0"/>
        <v>49.19378919080322</v>
      </c>
      <c r="E48" s="89">
        <f t="shared" si="1"/>
        <v>28.789864569681082</v>
      </c>
      <c r="F48" s="78">
        <f t="shared" si="6"/>
        <v>1812</v>
      </c>
      <c r="G48" s="88">
        <f t="shared" si="2"/>
        <v>24.957302627954384</v>
      </c>
      <c r="H48" s="89">
        <f t="shared" si="3"/>
        <v>13.59747861323728</v>
      </c>
      <c r="I48" s="139">
        <v>2471</v>
      </c>
      <c r="J48" s="88">
        <f t="shared" si="4"/>
        <v>28.732558139534884</v>
      </c>
      <c r="K48" s="91">
        <f t="shared" si="5"/>
        <v>15.824527697726545</v>
      </c>
    </row>
    <row r="49" spans="1:11" s="1" customFormat="1" ht="12.75">
      <c r="A49" s="4"/>
      <c r="B49" s="206" t="s">
        <v>67</v>
      </c>
      <c r="C49" s="109">
        <v>104</v>
      </c>
      <c r="D49" s="17">
        <f t="shared" si="0"/>
        <v>7.763511495968946</v>
      </c>
      <c r="E49" s="29">
        <f t="shared" si="1"/>
        <v>4.54346876365225</v>
      </c>
      <c r="F49" s="81">
        <f t="shared" si="6"/>
        <v>447</v>
      </c>
      <c r="G49" s="17">
        <f t="shared" si="2"/>
        <v>6.156685582061594</v>
      </c>
      <c r="H49" s="29">
        <f t="shared" si="3"/>
        <v>3.354344889689329</v>
      </c>
      <c r="I49" s="132">
        <v>551</v>
      </c>
      <c r="J49" s="17">
        <f t="shared" si="4"/>
        <v>6.406976744186046</v>
      </c>
      <c r="K49" s="18">
        <f t="shared" si="5"/>
        <v>3.5286583413384567</v>
      </c>
    </row>
    <row r="50" spans="1:11" s="1" customFormat="1" ht="12.75">
      <c r="A50" s="4"/>
      <c r="B50" s="213" t="s">
        <v>71</v>
      </c>
      <c r="C50" s="110">
        <v>2</v>
      </c>
      <c r="D50" s="11">
        <f t="shared" si="0"/>
        <v>0.1492982979994028</v>
      </c>
      <c r="E50" s="30">
        <f t="shared" si="1"/>
        <v>0.08737439930100481</v>
      </c>
      <c r="F50" s="80">
        <f t="shared" si="6"/>
        <v>9</v>
      </c>
      <c r="G50" s="11">
        <f t="shared" si="2"/>
        <v>0.1239601123905019</v>
      </c>
      <c r="H50" s="30">
        <f t="shared" si="3"/>
        <v>0.0675371454299865</v>
      </c>
      <c r="I50" s="126">
        <v>11</v>
      </c>
      <c r="J50" s="11">
        <f t="shared" si="4"/>
        <v>0.12790697674418605</v>
      </c>
      <c r="K50" s="12">
        <f t="shared" si="5"/>
        <v>0.07044508485430676</v>
      </c>
    </row>
    <row r="51" spans="1:11" s="1" customFormat="1" ht="12.75">
      <c r="A51" s="4"/>
      <c r="B51" s="213" t="s">
        <v>68</v>
      </c>
      <c r="C51" s="110">
        <v>4</v>
      </c>
      <c r="D51" s="11">
        <f t="shared" si="0"/>
        <v>0.2985965959988056</v>
      </c>
      <c r="E51" s="30">
        <f t="shared" si="1"/>
        <v>0.17474879860200962</v>
      </c>
      <c r="F51" s="80">
        <f t="shared" si="6"/>
        <v>169</v>
      </c>
      <c r="G51" s="11">
        <f t="shared" si="2"/>
        <v>2.3276954437772024</v>
      </c>
      <c r="H51" s="30">
        <f t="shared" si="3"/>
        <v>1.2681975086297463</v>
      </c>
      <c r="I51" s="126">
        <v>173</v>
      </c>
      <c r="J51" s="11">
        <f t="shared" si="4"/>
        <v>2.011627906976744</v>
      </c>
      <c r="K51" s="12">
        <f t="shared" si="5"/>
        <v>1.1079090617995517</v>
      </c>
    </row>
    <row r="52" spans="1:11" s="1" customFormat="1" ht="12.75">
      <c r="A52" s="4"/>
      <c r="B52" s="213" t="s">
        <v>72</v>
      </c>
      <c r="C52" s="110">
        <v>3</v>
      </c>
      <c r="D52" s="11">
        <f t="shared" si="0"/>
        <v>0.2239474469991042</v>
      </c>
      <c r="E52" s="30">
        <f t="shared" si="1"/>
        <v>0.1310615989515072</v>
      </c>
      <c r="F52" s="80">
        <f t="shared" si="6"/>
        <v>34</v>
      </c>
      <c r="G52" s="11">
        <f t="shared" si="2"/>
        <v>0.46829375791967387</v>
      </c>
      <c r="H52" s="30">
        <f t="shared" si="3"/>
        <v>0.25514032717994894</v>
      </c>
      <c r="I52" s="126">
        <v>37</v>
      </c>
      <c r="J52" s="11">
        <f t="shared" si="4"/>
        <v>0.43023255813953487</v>
      </c>
      <c r="K52" s="12">
        <f t="shared" si="5"/>
        <v>0.23695164905539545</v>
      </c>
    </row>
    <row r="53" spans="1:11" s="1" customFormat="1" ht="12.75">
      <c r="A53" s="4"/>
      <c r="B53" s="213" t="s">
        <v>69</v>
      </c>
      <c r="C53" s="110">
        <v>110</v>
      </c>
      <c r="D53" s="11">
        <f t="shared" si="0"/>
        <v>8.211406389967154</v>
      </c>
      <c r="E53" s="30">
        <f t="shared" si="1"/>
        <v>4.8055919615552645</v>
      </c>
      <c r="F53" s="80">
        <f t="shared" si="6"/>
        <v>426</v>
      </c>
      <c r="G53" s="11">
        <f t="shared" si="2"/>
        <v>5.86744531981709</v>
      </c>
      <c r="H53" s="30">
        <f t="shared" si="3"/>
        <v>3.1967582170193607</v>
      </c>
      <c r="I53" s="126">
        <v>536</v>
      </c>
      <c r="J53" s="11">
        <f t="shared" si="4"/>
        <v>6.232558139534884</v>
      </c>
      <c r="K53" s="12">
        <f t="shared" si="5"/>
        <v>3.4325968619916747</v>
      </c>
    </row>
    <row r="54" spans="1:11" s="1" customFormat="1" ht="12.75">
      <c r="A54" s="4"/>
      <c r="B54" s="213" t="s">
        <v>73</v>
      </c>
      <c r="C54" s="110">
        <v>94</v>
      </c>
      <c r="D54" s="11">
        <f t="shared" si="0"/>
        <v>7.017020005971932</v>
      </c>
      <c r="E54" s="30">
        <f t="shared" si="1"/>
        <v>4.106596767147225</v>
      </c>
      <c r="F54" s="80">
        <f t="shared" si="6"/>
        <v>271</v>
      </c>
      <c r="G54" s="11">
        <f t="shared" si="2"/>
        <v>3.732576717536224</v>
      </c>
      <c r="H54" s="30">
        <f t="shared" si="3"/>
        <v>2.033618490169593</v>
      </c>
      <c r="I54" s="126">
        <v>365</v>
      </c>
      <c r="J54" s="11">
        <f t="shared" si="4"/>
        <v>4.244186046511628</v>
      </c>
      <c r="K54" s="12">
        <f t="shared" si="5"/>
        <v>2.3374959974383605</v>
      </c>
    </row>
    <row r="55" spans="1:11" s="1" customFormat="1" ht="12.75">
      <c r="A55" s="4"/>
      <c r="B55" s="213" t="s">
        <v>70</v>
      </c>
      <c r="C55" s="110">
        <v>29</v>
      </c>
      <c r="D55" s="11">
        <f t="shared" si="0"/>
        <v>2.1648253209913406</v>
      </c>
      <c r="E55" s="30">
        <f t="shared" si="1"/>
        <v>1.2669287898645696</v>
      </c>
      <c r="F55" s="80">
        <f t="shared" si="6"/>
        <v>440</v>
      </c>
      <c r="G55" s="11">
        <f t="shared" si="2"/>
        <v>6.060272161313426</v>
      </c>
      <c r="H55" s="30">
        <f t="shared" si="3"/>
        <v>3.3018159987993396</v>
      </c>
      <c r="I55" s="126">
        <v>469</v>
      </c>
      <c r="J55" s="11">
        <f t="shared" si="4"/>
        <v>5.453488372093023</v>
      </c>
      <c r="K55" s="12">
        <f t="shared" si="5"/>
        <v>3.003522254242715</v>
      </c>
    </row>
    <row r="56" spans="1:11" s="1" customFormat="1" ht="12.75">
      <c r="A56" s="4"/>
      <c r="B56" s="213" t="s">
        <v>74</v>
      </c>
      <c r="C56" s="110">
        <v>22</v>
      </c>
      <c r="D56" s="11">
        <f t="shared" si="0"/>
        <v>1.6422812779934308</v>
      </c>
      <c r="E56" s="30">
        <f t="shared" si="1"/>
        <v>0.9611183923110529</v>
      </c>
      <c r="F56" s="80">
        <f t="shared" si="6"/>
        <v>374</v>
      </c>
      <c r="G56" s="11">
        <f t="shared" si="2"/>
        <v>5.151231337116412</v>
      </c>
      <c r="H56" s="30">
        <f t="shared" si="3"/>
        <v>2.8065435989794385</v>
      </c>
      <c r="I56" s="126">
        <v>396</v>
      </c>
      <c r="J56" s="11">
        <f t="shared" si="4"/>
        <v>4.604651162790698</v>
      </c>
      <c r="K56" s="12">
        <f t="shared" si="5"/>
        <v>2.5360230547550433</v>
      </c>
    </row>
    <row r="57" spans="1:11" s="1" customFormat="1" ht="13.5" thickBot="1">
      <c r="A57" s="4"/>
      <c r="B57" s="213" t="s">
        <v>33</v>
      </c>
      <c r="C57" s="117">
        <v>52</v>
      </c>
      <c r="D57" s="11">
        <f t="shared" si="0"/>
        <v>3.881755747984473</v>
      </c>
      <c r="E57" s="30">
        <f>C57*100/C$61</f>
        <v>2.271734381826125</v>
      </c>
      <c r="F57" s="82">
        <f t="shared" si="6"/>
        <v>22</v>
      </c>
      <c r="G57" s="11">
        <f t="shared" si="2"/>
        <v>0.3030136080656713</v>
      </c>
      <c r="H57" s="30">
        <f>F57*100/F$61</f>
        <v>0.16509079993996698</v>
      </c>
      <c r="I57" s="126">
        <v>74</v>
      </c>
      <c r="J57" s="11">
        <f t="shared" si="4"/>
        <v>0.8604651162790697</v>
      </c>
      <c r="K57" s="12">
        <f t="shared" si="5"/>
        <v>0.4739032981107909</v>
      </c>
    </row>
    <row r="58" spans="1:11" s="6" customFormat="1" ht="21" customHeight="1" thickBot="1">
      <c r="A58" s="93" t="s">
        <v>101</v>
      </c>
      <c r="B58" s="86" t="s">
        <v>100</v>
      </c>
      <c r="C58" s="87">
        <v>6</v>
      </c>
      <c r="D58" s="88">
        <f t="shared" si="0"/>
        <v>0.4478948939982084</v>
      </c>
      <c r="E58" s="89">
        <f>C58*100/C$61</f>
        <v>0.2621231979030144</v>
      </c>
      <c r="F58" s="78">
        <f t="shared" si="6"/>
        <v>642</v>
      </c>
      <c r="G58" s="88">
        <f t="shared" si="2"/>
        <v>8.842488017189135</v>
      </c>
      <c r="H58" s="89">
        <f>F58*100/F$61</f>
        <v>4.8176497073390365</v>
      </c>
      <c r="I58" s="139">
        <v>648</v>
      </c>
      <c r="J58" s="88">
        <f t="shared" si="4"/>
        <v>7.534883720930233</v>
      </c>
      <c r="K58" s="91">
        <f t="shared" si="5"/>
        <v>4.14985590778098</v>
      </c>
    </row>
    <row r="59" spans="1:11" s="1" customFormat="1" ht="12.75">
      <c r="A59" s="4"/>
      <c r="B59" s="37" t="s">
        <v>102</v>
      </c>
      <c r="C59" s="109">
        <v>6</v>
      </c>
      <c r="D59" s="17">
        <f t="shared" si="0"/>
        <v>0.4478948939982084</v>
      </c>
      <c r="E59" s="29">
        <f>C59*100/C$61</f>
        <v>0.2621231979030144</v>
      </c>
      <c r="F59" s="81">
        <f t="shared" si="6"/>
        <v>587</v>
      </c>
      <c r="G59" s="17">
        <f t="shared" si="2"/>
        <v>8.084953997024957</v>
      </c>
      <c r="H59" s="29">
        <f>F59*100/F$61</f>
        <v>4.404922707489119</v>
      </c>
      <c r="I59" s="132">
        <v>593</v>
      </c>
      <c r="J59" s="17">
        <f t="shared" si="4"/>
        <v>6.895348837209302</v>
      </c>
      <c r="K59" s="18">
        <f t="shared" si="5"/>
        <v>3.797630483509446</v>
      </c>
    </row>
    <row r="60" spans="1:11" s="1" customFormat="1" ht="13.5" thickBot="1">
      <c r="A60" s="22"/>
      <c r="B60" s="227" t="s">
        <v>103</v>
      </c>
      <c r="C60" s="113"/>
      <c r="D60" s="17">
        <f t="shared" si="0"/>
        <v>0</v>
      </c>
      <c r="E60" s="29">
        <f>C60*100/C$61</f>
        <v>0</v>
      </c>
      <c r="F60" s="81">
        <f t="shared" si="6"/>
        <v>55</v>
      </c>
      <c r="G60" s="17">
        <f t="shared" si="2"/>
        <v>0.7575340201641783</v>
      </c>
      <c r="H60" s="29">
        <f>F60*100/F$61</f>
        <v>0.41272699984991745</v>
      </c>
      <c r="I60" s="132">
        <v>55</v>
      </c>
      <c r="J60" s="17">
        <f t="shared" si="4"/>
        <v>0.6395348837209303</v>
      </c>
      <c r="K60" s="18">
        <f t="shared" si="5"/>
        <v>0.3522254242715338</v>
      </c>
    </row>
    <row r="61" spans="1:11" s="6" customFormat="1" ht="18.75" customHeight="1" thickBot="1">
      <c r="A61" s="105"/>
      <c r="B61" s="106" t="s">
        <v>22</v>
      </c>
      <c r="C61" s="142">
        <f>C48+C47+C46+C43+C38+C34+C33+C32+C27+C22+C18+C17+C16+C14+C13+C11+C10+C8+C5+C58</f>
        <v>2289</v>
      </c>
      <c r="D61" s="204">
        <f t="shared" si="0"/>
        <v>170.8719020603165</v>
      </c>
      <c r="E61" s="89">
        <f>C61*100/C$61</f>
        <v>100</v>
      </c>
      <c r="F61" s="142">
        <f>F48+F47+F46+F43+F38+F34+F33+F32+F27+F22+F18+F17+F16+F14+F13+F11+F10+F8+F5+F58</f>
        <v>13326</v>
      </c>
      <c r="G61" s="204">
        <f t="shared" si="2"/>
        <v>183.54360641286982</v>
      </c>
      <c r="H61" s="89"/>
      <c r="I61" s="142">
        <f>I48+I47+I46+I43+I38+I34+I33+I32+I27+I22+I18+I17+I16+I14+I13+I11+I10+I8+I5+I58</f>
        <v>15615</v>
      </c>
      <c r="J61" s="204">
        <f t="shared" si="4"/>
        <v>181.56976744186048</v>
      </c>
      <c r="K61" s="91"/>
    </row>
    <row r="62" spans="1:11" s="6" customFormat="1" ht="22.5" customHeight="1">
      <c r="A62" s="14"/>
      <c r="B62" s="228" t="s">
        <v>83</v>
      </c>
      <c r="C62" s="228"/>
      <c r="D62" s="228"/>
      <c r="E62" s="228"/>
      <c r="F62" s="228"/>
      <c r="G62" s="228"/>
      <c r="H62" s="228"/>
      <c r="I62" s="236" t="s">
        <v>82</v>
      </c>
      <c r="J62" s="236"/>
      <c r="K62" s="236"/>
    </row>
  </sheetData>
  <sheetProtection/>
  <mergeCells count="5">
    <mergeCell ref="B62:H62"/>
    <mergeCell ref="I62:K62"/>
    <mergeCell ref="A1:K1"/>
    <mergeCell ref="A3:A4"/>
    <mergeCell ref="B3:B4"/>
  </mergeCells>
  <printOptions/>
  <pageMargins left="0.35433070866141736" right="0.15748031496062992" top="0.4724409448818898" bottom="0.7874015748031497" header="0" footer="0"/>
  <pageSetup blackAndWhite="1" fitToHeight="0" fitToWidth="1" horizontalDpi="600" verticalDpi="600" orientation="landscape" paperSize="9" scale="98" r:id="rId1"/>
  <headerFooter alignWithMargins="0">
    <oddFooter>&amp;L&amp;Z&amp;F - &amp;A&amp;R&amp;P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0" sqref="L10"/>
    </sheetView>
  </sheetViews>
  <sheetFormatPr defaultColWidth="9.00390625" defaultRowHeight="12.75"/>
  <cols>
    <col min="1" max="1" width="5.75390625" style="0" customWidth="1"/>
    <col min="2" max="2" width="47.87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11.7539062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6.5" customHeight="1">
      <c r="A1" s="230" t="s">
        <v>90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0">
        <v>10185.5</v>
      </c>
      <c r="E2" s="223"/>
      <c r="F2" s="226"/>
      <c r="G2" s="223">
        <v>54161.5</v>
      </c>
      <c r="H2" s="223"/>
      <c r="I2" s="226"/>
      <c r="J2" s="220">
        <f>G2+D2</f>
        <v>64347</v>
      </c>
      <c r="K2" s="2"/>
    </row>
    <row r="3" spans="1:11" ht="15" customHeight="1">
      <c r="A3" s="239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27.75" customHeight="1" thickBot="1">
      <c r="A4" s="240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99" t="s">
        <v>9</v>
      </c>
      <c r="B5" s="148" t="s">
        <v>26</v>
      </c>
      <c r="C5" s="139">
        <v>31</v>
      </c>
      <c r="D5" s="88">
        <f aca="true" t="shared" si="0" ref="D5:D61">C5*1000/$D$2</f>
        <v>3.0435422905110205</v>
      </c>
      <c r="E5" s="89">
        <f>C5*100/C$61</f>
        <v>4.5588235294117645</v>
      </c>
      <c r="F5" s="129">
        <f>I5-C5</f>
        <v>83</v>
      </c>
      <c r="G5" s="88">
        <f aca="true" t="shared" si="1" ref="G5:G61">F5*1000/$G$2</f>
        <v>1.5324538648301838</v>
      </c>
      <c r="H5" s="89">
        <f>F5*100/F$61</f>
        <v>1.275745465723947</v>
      </c>
      <c r="I5" s="139">
        <v>114</v>
      </c>
      <c r="J5" s="88">
        <f aca="true" t="shared" si="2" ref="J5:J61">I5*1000/$J$2</f>
        <v>1.771644365704695</v>
      </c>
      <c r="K5" s="91">
        <f aca="true" t="shared" si="3" ref="K5:K57">I5*100/I$61</f>
        <v>1.5864180350681882</v>
      </c>
    </row>
    <row r="6" spans="1:11" s="1" customFormat="1" ht="15.75" customHeight="1">
      <c r="A6" s="4"/>
      <c r="B6" s="37" t="s">
        <v>36</v>
      </c>
      <c r="C6" s="140">
        <v>24</v>
      </c>
      <c r="D6" s="17">
        <f t="shared" si="0"/>
        <v>2.356290805556919</v>
      </c>
      <c r="E6" s="29">
        <f aca="true" t="shared" si="4" ref="E6:E57">C6*100/C$61</f>
        <v>3.5294117647058822</v>
      </c>
      <c r="F6" s="132">
        <f aca="true" t="shared" si="5" ref="F6:F60">I6-C6</f>
        <v>34</v>
      </c>
      <c r="G6" s="17">
        <f t="shared" si="1"/>
        <v>0.6277521855930873</v>
      </c>
      <c r="H6" s="29">
        <f aca="true" t="shared" si="6" ref="H6:H60">F6*100/F$61</f>
        <v>0.522594528127882</v>
      </c>
      <c r="I6" s="132">
        <v>58</v>
      </c>
      <c r="J6" s="17">
        <f t="shared" si="2"/>
        <v>0.9013629229023886</v>
      </c>
      <c r="K6" s="18">
        <f t="shared" si="3"/>
        <v>0.8071249652101308</v>
      </c>
    </row>
    <row r="7" spans="1:11" s="1" customFormat="1" ht="15.75" customHeight="1" thickBot="1">
      <c r="A7" s="4"/>
      <c r="B7" s="36" t="s">
        <v>37</v>
      </c>
      <c r="C7" s="141"/>
      <c r="D7" s="11">
        <f t="shared" si="0"/>
        <v>0</v>
      </c>
      <c r="E7" s="30">
        <f t="shared" si="4"/>
        <v>0</v>
      </c>
      <c r="F7" s="127">
        <f t="shared" si="5"/>
        <v>0</v>
      </c>
      <c r="G7" s="13">
        <f t="shared" si="1"/>
        <v>0</v>
      </c>
      <c r="H7" s="32">
        <f t="shared" si="6"/>
        <v>0</v>
      </c>
      <c r="I7" s="134"/>
      <c r="J7" s="13">
        <f t="shared" si="2"/>
        <v>0</v>
      </c>
      <c r="K7" s="12">
        <f t="shared" si="3"/>
        <v>0</v>
      </c>
    </row>
    <row r="8" spans="1:11" ht="17.25" customHeight="1" thickBot="1">
      <c r="A8" s="99" t="s">
        <v>10</v>
      </c>
      <c r="B8" s="94" t="s">
        <v>38</v>
      </c>
      <c r="C8" s="142">
        <v>1</v>
      </c>
      <c r="D8" s="88">
        <f t="shared" si="0"/>
        <v>0.09817878356487163</v>
      </c>
      <c r="E8" s="89">
        <f t="shared" si="4"/>
        <v>0.14705882352941177</v>
      </c>
      <c r="F8" s="129">
        <f t="shared" si="5"/>
        <v>207</v>
      </c>
      <c r="G8" s="88">
        <f t="shared" si="1"/>
        <v>3.8219030122873257</v>
      </c>
      <c r="H8" s="89">
        <f t="shared" si="6"/>
        <v>3.1816784506609284</v>
      </c>
      <c r="I8" s="139">
        <v>208</v>
      </c>
      <c r="J8" s="88">
        <f t="shared" si="2"/>
        <v>3.232473930408566</v>
      </c>
      <c r="K8" s="91">
        <f t="shared" si="3"/>
        <v>2.8945171166156416</v>
      </c>
    </row>
    <row r="9" spans="1:11" s="1" customFormat="1" ht="18" customHeight="1" thickBot="1">
      <c r="A9" s="160"/>
      <c r="B9" s="37" t="s">
        <v>39</v>
      </c>
      <c r="C9" s="140"/>
      <c r="D9" s="17">
        <f t="shared" si="0"/>
        <v>0</v>
      </c>
      <c r="E9" s="29">
        <f t="shared" si="4"/>
        <v>0</v>
      </c>
      <c r="F9" s="127">
        <f t="shared" si="5"/>
        <v>73</v>
      </c>
      <c r="G9" s="17">
        <f t="shared" si="1"/>
        <v>1.347820869067511</v>
      </c>
      <c r="H9" s="29">
        <f t="shared" si="6"/>
        <v>1.1220411927451583</v>
      </c>
      <c r="I9" s="132">
        <v>73</v>
      </c>
      <c r="J9" s="17">
        <f t="shared" si="2"/>
        <v>1.1344740236530064</v>
      </c>
      <c r="K9" s="18">
        <f t="shared" si="3"/>
        <v>1.0158641803506818</v>
      </c>
    </row>
    <row r="10" spans="1:11" s="6" customFormat="1" ht="19.5" customHeight="1" thickBot="1">
      <c r="A10" s="99" t="s">
        <v>11</v>
      </c>
      <c r="B10" s="86" t="s">
        <v>40</v>
      </c>
      <c r="C10" s="142"/>
      <c r="D10" s="88">
        <f t="shared" si="0"/>
        <v>0</v>
      </c>
      <c r="E10" s="89">
        <f t="shared" si="4"/>
        <v>0</v>
      </c>
      <c r="F10" s="129">
        <f t="shared" si="5"/>
        <v>0</v>
      </c>
      <c r="G10" s="88">
        <f t="shared" si="1"/>
        <v>0</v>
      </c>
      <c r="H10" s="89">
        <f t="shared" si="6"/>
        <v>0</v>
      </c>
      <c r="I10" s="139"/>
      <c r="J10" s="88">
        <f t="shared" si="2"/>
        <v>0</v>
      </c>
      <c r="K10" s="91">
        <f t="shared" si="3"/>
        <v>0</v>
      </c>
    </row>
    <row r="11" spans="1:11" s="6" customFormat="1" ht="30" customHeight="1" thickBot="1">
      <c r="A11" s="93" t="s">
        <v>12</v>
      </c>
      <c r="B11" s="86" t="s">
        <v>41</v>
      </c>
      <c r="C11" s="142"/>
      <c r="D11" s="88">
        <f t="shared" si="0"/>
        <v>0</v>
      </c>
      <c r="E11" s="89">
        <f t="shared" si="4"/>
        <v>0</v>
      </c>
      <c r="F11" s="129">
        <f t="shared" si="5"/>
        <v>433</v>
      </c>
      <c r="G11" s="88">
        <f t="shared" si="1"/>
        <v>7.99460871652373</v>
      </c>
      <c r="H11" s="89">
        <f t="shared" si="6"/>
        <v>6.6553950199815555</v>
      </c>
      <c r="I11" s="139">
        <v>433</v>
      </c>
      <c r="J11" s="88">
        <f t="shared" si="2"/>
        <v>6.729140441667832</v>
      </c>
      <c r="K11" s="91">
        <f t="shared" si="3"/>
        <v>6.025605343723908</v>
      </c>
    </row>
    <row r="12" spans="1:11" s="6" customFormat="1" ht="16.5" customHeight="1" thickBot="1">
      <c r="A12" s="16"/>
      <c r="B12" s="38" t="s">
        <v>78</v>
      </c>
      <c r="C12" s="143"/>
      <c r="D12" s="27">
        <f t="shared" si="0"/>
        <v>0</v>
      </c>
      <c r="E12" s="31">
        <f t="shared" si="4"/>
        <v>0</v>
      </c>
      <c r="F12" s="127">
        <f t="shared" si="5"/>
        <v>430</v>
      </c>
      <c r="G12" s="27">
        <f t="shared" si="1"/>
        <v>7.939218817794928</v>
      </c>
      <c r="H12" s="31">
        <f t="shared" si="6"/>
        <v>6.609283738087919</v>
      </c>
      <c r="I12" s="127">
        <v>430</v>
      </c>
      <c r="J12" s="27">
        <f t="shared" si="2"/>
        <v>6.682518221517709</v>
      </c>
      <c r="K12" s="28">
        <f t="shared" si="3"/>
        <v>5.983857500695797</v>
      </c>
    </row>
    <row r="13" spans="1:11" s="6" customFormat="1" ht="18.75" customHeight="1" thickBot="1">
      <c r="A13" s="93" t="s">
        <v>13</v>
      </c>
      <c r="B13" s="94" t="s">
        <v>42</v>
      </c>
      <c r="C13" s="142"/>
      <c r="D13" s="88">
        <f t="shared" si="0"/>
        <v>0</v>
      </c>
      <c r="E13" s="89">
        <f t="shared" si="4"/>
        <v>0</v>
      </c>
      <c r="F13" s="129">
        <f t="shared" si="5"/>
        <v>0</v>
      </c>
      <c r="G13" s="88">
        <f t="shared" si="1"/>
        <v>0</v>
      </c>
      <c r="H13" s="89">
        <f t="shared" si="6"/>
        <v>0</v>
      </c>
      <c r="I13" s="139"/>
      <c r="J13" s="88">
        <f t="shared" si="2"/>
        <v>0</v>
      </c>
      <c r="K13" s="91">
        <f t="shared" si="3"/>
        <v>0</v>
      </c>
    </row>
    <row r="14" spans="1:11" s="6" customFormat="1" ht="15.75" customHeight="1" thickBot="1">
      <c r="A14" s="93" t="s">
        <v>14</v>
      </c>
      <c r="B14" s="86" t="s">
        <v>43</v>
      </c>
      <c r="C14" s="142"/>
      <c r="D14" s="88">
        <f t="shared" si="0"/>
        <v>0</v>
      </c>
      <c r="E14" s="89">
        <f t="shared" si="4"/>
        <v>0</v>
      </c>
      <c r="F14" s="129">
        <f t="shared" si="5"/>
        <v>252</v>
      </c>
      <c r="G14" s="88">
        <f t="shared" si="1"/>
        <v>4.652751493219354</v>
      </c>
      <c r="H14" s="89">
        <f t="shared" si="6"/>
        <v>3.873347679065478</v>
      </c>
      <c r="I14" s="139">
        <v>252</v>
      </c>
      <c r="J14" s="88">
        <f t="shared" si="2"/>
        <v>3.916266492610378</v>
      </c>
      <c r="K14" s="107">
        <f t="shared" si="3"/>
        <v>3.506818814361258</v>
      </c>
    </row>
    <row r="15" spans="1:11" s="1" customFormat="1" ht="18.75" customHeight="1" thickBot="1">
      <c r="A15" s="4"/>
      <c r="B15" s="39" t="s">
        <v>44</v>
      </c>
      <c r="C15" s="144"/>
      <c r="D15" s="13">
        <f t="shared" si="0"/>
        <v>0</v>
      </c>
      <c r="E15" s="32">
        <f t="shared" si="4"/>
        <v>0</v>
      </c>
      <c r="F15" s="127">
        <f t="shared" si="5"/>
        <v>45</v>
      </c>
      <c r="G15" s="13">
        <f t="shared" si="1"/>
        <v>0.8308484809320273</v>
      </c>
      <c r="H15" s="32">
        <f t="shared" si="6"/>
        <v>0.6916692284045497</v>
      </c>
      <c r="I15" s="134">
        <v>45</v>
      </c>
      <c r="J15" s="13">
        <f t="shared" si="2"/>
        <v>0.6993333022518532</v>
      </c>
      <c r="K15" s="19">
        <f t="shared" si="3"/>
        <v>0.6262176454216533</v>
      </c>
    </row>
    <row r="16" spans="1:11" s="1" customFormat="1" ht="16.5" customHeight="1" thickBot="1">
      <c r="A16" s="99" t="s">
        <v>15</v>
      </c>
      <c r="B16" s="94" t="s">
        <v>27</v>
      </c>
      <c r="C16" s="145">
        <v>1</v>
      </c>
      <c r="D16" s="101">
        <f t="shared" si="0"/>
        <v>0.09817878356487163</v>
      </c>
      <c r="E16" s="102">
        <f t="shared" si="4"/>
        <v>0.14705882352941177</v>
      </c>
      <c r="F16" s="129">
        <f t="shared" si="5"/>
        <v>51</v>
      </c>
      <c r="G16" s="101">
        <f t="shared" si="1"/>
        <v>0.941628278389631</v>
      </c>
      <c r="H16" s="102">
        <f t="shared" si="6"/>
        <v>0.7838917921918229</v>
      </c>
      <c r="I16" s="129">
        <v>52</v>
      </c>
      <c r="J16" s="101">
        <f t="shared" si="2"/>
        <v>0.8081184826021415</v>
      </c>
      <c r="K16" s="103">
        <f t="shared" si="3"/>
        <v>0.7236292791539104</v>
      </c>
    </row>
    <row r="17" spans="1:11" s="6" customFormat="1" ht="18" customHeight="1" thickBot="1">
      <c r="A17" s="104" t="s">
        <v>16</v>
      </c>
      <c r="B17" s="86" t="s">
        <v>45</v>
      </c>
      <c r="C17" s="142">
        <v>4</v>
      </c>
      <c r="D17" s="88">
        <f t="shared" si="0"/>
        <v>0.3927151342594865</v>
      </c>
      <c r="E17" s="89">
        <f t="shared" si="4"/>
        <v>0.5882352941176471</v>
      </c>
      <c r="F17" s="129">
        <f t="shared" si="5"/>
        <v>212</v>
      </c>
      <c r="G17" s="88">
        <f t="shared" si="1"/>
        <v>3.914219510168662</v>
      </c>
      <c r="H17" s="89">
        <f t="shared" si="6"/>
        <v>3.258530587150323</v>
      </c>
      <c r="I17" s="139">
        <v>216</v>
      </c>
      <c r="J17" s="88">
        <f t="shared" si="2"/>
        <v>3.3567998508088954</v>
      </c>
      <c r="K17" s="91">
        <f t="shared" si="3"/>
        <v>3.0058446980239353</v>
      </c>
    </row>
    <row r="18" spans="1:11" s="6" customFormat="1" ht="18" customHeight="1" thickBot="1">
      <c r="A18" s="93" t="s">
        <v>17</v>
      </c>
      <c r="B18" s="150" t="s">
        <v>46</v>
      </c>
      <c r="C18" s="142"/>
      <c r="D18" s="88">
        <f t="shared" si="0"/>
        <v>0</v>
      </c>
      <c r="E18" s="89">
        <f t="shared" si="4"/>
        <v>0</v>
      </c>
      <c r="F18" s="129">
        <f t="shared" si="5"/>
        <v>924</v>
      </c>
      <c r="G18" s="88">
        <f t="shared" si="1"/>
        <v>17.06008880847096</v>
      </c>
      <c r="H18" s="89">
        <f t="shared" si="6"/>
        <v>14.202274823240087</v>
      </c>
      <c r="I18" s="139">
        <v>924</v>
      </c>
      <c r="J18" s="88">
        <f t="shared" si="2"/>
        <v>14.359643806238052</v>
      </c>
      <c r="K18" s="91">
        <f t="shared" si="3"/>
        <v>12.858335652657946</v>
      </c>
    </row>
    <row r="19" spans="1:11" s="1" customFormat="1" ht="16.5" customHeight="1">
      <c r="A19" s="4"/>
      <c r="B19" s="35" t="s">
        <v>47</v>
      </c>
      <c r="C19" s="140"/>
      <c r="D19" s="17">
        <f t="shared" si="0"/>
        <v>0</v>
      </c>
      <c r="E19" s="29">
        <f t="shared" si="4"/>
        <v>0</v>
      </c>
      <c r="F19" s="132">
        <f t="shared" si="5"/>
        <v>0</v>
      </c>
      <c r="G19" s="17">
        <f t="shared" si="1"/>
        <v>0</v>
      </c>
      <c r="H19" s="29">
        <f t="shared" si="6"/>
        <v>0</v>
      </c>
      <c r="I19" s="132"/>
      <c r="J19" s="17">
        <f t="shared" si="2"/>
        <v>0</v>
      </c>
      <c r="K19" s="18">
        <f t="shared" si="3"/>
        <v>0</v>
      </c>
    </row>
    <row r="20" spans="1:11" s="1" customFormat="1" ht="14.25" customHeight="1">
      <c r="A20" s="4"/>
      <c r="B20" s="35" t="s">
        <v>48</v>
      </c>
      <c r="C20" s="126"/>
      <c r="D20" s="11">
        <f t="shared" si="0"/>
        <v>0</v>
      </c>
      <c r="E20" s="30">
        <f t="shared" si="4"/>
        <v>0</v>
      </c>
      <c r="F20" s="126">
        <f t="shared" si="5"/>
        <v>7</v>
      </c>
      <c r="G20" s="11">
        <f t="shared" si="1"/>
        <v>0.12924309703387094</v>
      </c>
      <c r="H20" s="30">
        <f t="shared" si="6"/>
        <v>0.10759299108515216</v>
      </c>
      <c r="I20" s="126">
        <v>7</v>
      </c>
      <c r="J20" s="11">
        <f t="shared" si="2"/>
        <v>0.10878518035028828</v>
      </c>
      <c r="K20" s="12">
        <f t="shared" si="3"/>
        <v>0.09741163373225717</v>
      </c>
    </row>
    <row r="21" spans="1:11" s="1" customFormat="1" ht="13.5" thickBot="1">
      <c r="A21" s="4"/>
      <c r="B21" s="35" t="s">
        <v>49</v>
      </c>
      <c r="C21" s="126"/>
      <c r="D21" s="11">
        <f t="shared" si="0"/>
        <v>0</v>
      </c>
      <c r="E21" s="30">
        <f t="shared" si="4"/>
        <v>0</v>
      </c>
      <c r="F21" s="127">
        <f t="shared" si="5"/>
        <v>340</v>
      </c>
      <c r="G21" s="11">
        <f t="shared" si="1"/>
        <v>6.277521855930873</v>
      </c>
      <c r="H21" s="30">
        <f t="shared" si="6"/>
        <v>5.225945281278819</v>
      </c>
      <c r="I21" s="126">
        <v>340</v>
      </c>
      <c r="J21" s="11">
        <f t="shared" si="2"/>
        <v>5.283851617014002</v>
      </c>
      <c r="K21" s="12">
        <f t="shared" si="3"/>
        <v>4.731422209852491</v>
      </c>
    </row>
    <row r="22" spans="1:11" s="6" customFormat="1" ht="15.75" customHeight="1" thickBot="1">
      <c r="A22" s="93" t="s">
        <v>28</v>
      </c>
      <c r="B22" s="86" t="s">
        <v>50</v>
      </c>
      <c r="C22" s="142">
        <v>435</v>
      </c>
      <c r="D22" s="88">
        <f t="shared" si="0"/>
        <v>42.70777085071916</v>
      </c>
      <c r="E22" s="89">
        <f t="shared" si="4"/>
        <v>63.970588235294116</v>
      </c>
      <c r="F22" s="129">
        <f t="shared" si="5"/>
        <v>1147</v>
      </c>
      <c r="G22" s="88">
        <f t="shared" si="1"/>
        <v>21.177404613978563</v>
      </c>
      <c r="H22" s="89">
        <f t="shared" si="6"/>
        <v>17.629880110667077</v>
      </c>
      <c r="I22" s="139">
        <v>1582</v>
      </c>
      <c r="J22" s="88">
        <f t="shared" si="2"/>
        <v>24.585450759165152</v>
      </c>
      <c r="K22" s="91">
        <f t="shared" si="3"/>
        <v>22.01502922349012</v>
      </c>
    </row>
    <row r="23" spans="1:11" s="1" customFormat="1" ht="15.75" customHeight="1">
      <c r="A23" s="4"/>
      <c r="B23" s="37" t="s">
        <v>51</v>
      </c>
      <c r="C23" s="140">
        <v>57</v>
      </c>
      <c r="D23" s="17">
        <f t="shared" si="0"/>
        <v>5.5961906631976825</v>
      </c>
      <c r="E23" s="29">
        <f t="shared" si="4"/>
        <v>8.382352941176471</v>
      </c>
      <c r="F23" s="132">
        <f t="shared" si="5"/>
        <v>37</v>
      </c>
      <c r="G23" s="17">
        <f t="shared" si="1"/>
        <v>0.6831420843218892</v>
      </c>
      <c r="H23" s="29">
        <f t="shared" si="6"/>
        <v>0.5687058100215185</v>
      </c>
      <c r="I23" s="132">
        <v>94</v>
      </c>
      <c r="J23" s="17">
        <f t="shared" si="2"/>
        <v>1.4608295647038712</v>
      </c>
      <c r="K23" s="18">
        <f t="shared" si="3"/>
        <v>1.3080990815474534</v>
      </c>
    </row>
    <row r="24" spans="1:11" s="1" customFormat="1" ht="14.25" customHeight="1">
      <c r="A24" s="4"/>
      <c r="B24" s="35" t="s">
        <v>52</v>
      </c>
      <c r="C24" s="141">
        <v>152</v>
      </c>
      <c r="D24" s="11">
        <f t="shared" si="0"/>
        <v>14.923175101860489</v>
      </c>
      <c r="E24" s="30">
        <f t="shared" si="4"/>
        <v>22.352941176470587</v>
      </c>
      <c r="F24" s="126">
        <f t="shared" si="5"/>
        <v>680</v>
      </c>
      <c r="G24" s="11">
        <f t="shared" si="1"/>
        <v>12.555043711861746</v>
      </c>
      <c r="H24" s="30">
        <f t="shared" si="6"/>
        <v>10.451890562557638</v>
      </c>
      <c r="I24" s="126">
        <v>832</v>
      </c>
      <c r="J24" s="11">
        <f t="shared" si="2"/>
        <v>12.929895721634264</v>
      </c>
      <c r="K24" s="12">
        <f t="shared" si="3"/>
        <v>11.578068466462566</v>
      </c>
    </row>
    <row r="25" spans="1:11" s="1" customFormat="1" ht="15.75" customHeight="1">
      <c r="A25" s="4"/>
      <c r="B25" s="35" t="s">
        <v>85</v>
      </c>
      <c r="C25" s="141"/>
      <c r="D25" s="11">
        <f t="shared" si="0"/>
        <v>0</v>
      </c>
      <c r="E25" s="30">
        <f t="shared" si="4"/>
        <v>0</v>
      </c>
      <c r="F25" s="126">
        <f t="shared" si="5"/>
        <v>100</v>
      </c>
      <c r="G25" s="11">
        <f t="shared" si="1"/>
        <v>1.8463299576267276</v>
      </c>
      <c r="H25" s="30">
        <f t="shared" si="6"/>
        <v>1.5370427297878881</v>
      </c>
      <c r="I25" s="126">
        <v>100</v>
      </c>
      <c r="J25" s="11">
        <f t="shared" si="2"/>
        <v>1.5540740050041182</v>
      </c>
      <c r="K25" s="12">
        <f t="shared" si="3"/>
        <v>1.3915947676036737</v>
      </c>
    </row>
    <row r="26" spans="1:11" s="1" customFormat="1" ht="13.5" thickBot="1">
      <c r="A26" s="4"/>
      <c r="B26" s="35" t="s">
        <v>86</v>
      </c>
      <c r="C26" s="141">
        <v>1</v>
      </c>
      <c r="D26" s="11">
        <f t="shared" si="0"/>
        <v>0.09817878356487163</v>
      </c>
      <c r="E26" s="30">
        <f t="shared" si="4"/>
        <v>0.14705882352941177</v>
      </c>
      <c r="F26" s="127">
        <f t="shared" si="5"/>
        <v>13</v>
      </c>
      <c r="G26" s="11">
        <f t="shared" si="1"/>
        <v>0.24002289449147457</v>
      </c>
      <c r="H26" s="30">
        <f t="shared" si="6"/>
        <v>0.19981555487242544</v>
      </c>
      <c r="I26" s="126">
        <v>14</v>
      </c>
      <c r="J26" s="11">
        <f t="shared" si="2"/>
        <v>0.21757036070057656</v>
      </c>
      <c r="K26" s="12">
        <f t="shared" si="3"/>
        <v>0.19482326746451434</v>
      </c>
    </row>
    <row r="27" spans="1:11" s="6" customFormat="1" ht="14.25" customHeight="1" thickBot="1">
      <c r="A27" s="93" t="s">
        <v>18</v>
      </c>
      <c r="B27" s="86" t="s">
        <v>53</v>
      </c>
      <c r="C27" s="142">
        <v>16</v>
      </c>
      <c r="D27" s="88">
        <f t="shared" si="0"/>
        <v>1.570860537037946</v>
      </c>
      <c r="E27" s="89">
        <f t="shared" si="4"/>
        <v>2.3529411764705883</v>
      </c>
      <c r="F27" s="129">
        <f t="shared" si="5"/>
        <v>849</v>
      </c>
      <c r="G27" s="88">
        <f t="shared" si="1"/>
        <v>15.675341340250917</v>
      </c>
      <c r="H27" s="89">
        <f t="shared" si="6"/>
        <v>13.04949277589917</v>
      </c>
      <c r="I27" s="139">
        <v>865</v>
      </c>
      <c r="J27" s="88">
        <f t="shared" si="2"/>
        <v>13.442740143285624</v>
      </c>
      <c r="K27" s="91">
        <f t="shared" si="3"/>
        <v>12.037294739771779</v>
      </c>
    </row>
    <row r="28" spans="1:11" s="1" customFormat="1" ht="12.75" hidden="1">
      <c r="A28" s="4"/>
      <c r="B28" s="37" t="s">
        <v>54</v>
      </c>
      <c r="C28" s="140"/>
      <c r="D28" s="17">
        <f t="shared" si="0"/>
        <v>0</v>
      </c>
      <c r="E28" s="29">
        <f t="shared" si="4"/>
        <v>0</v>
      </c>
      <c r="F28" s="132">
        <f t="shared" si="5"/>
        <v>0</v>
      </c>
      <c r="G28" s="17">
        <f>F28*1000/$G$2</f>
        <v>0</v>
      </c>
      <c r="H28" s="29">
        <f t="shared" si="6"/>
        <v>0</v>
      </c>
      <c r="I28" s="132"/>
      <c r="J28" s="17">
        <f t="shared" si="2"/>
        <v>0</v>
      </c>
      <c r="K28" s="18">
        <f t="shared" si="3"/>
        <v>0</v>
      </c>
    </row>
    <row r="29" spans="1:11" s="1" customFormat="1" ht="13.5" customHeight="1" hidden="1">
      <c r="A29" s="4"/>
      <c r="B29" s="35" t="s">
        <v>55</v>
      </c>
      <c r="C29" s="141"/>
      <c r="D29" s="11">
        <f t="shared" si="0"/>
        <v>0</v>
      </c>
      <c r="E29" s="30">
        <f t="shared" si="4"/>
        <v>0</v>
      </c>
      <c r="F29" s="216">
        <f t="shared" si="5"/>
        <v>0</v>
      </c>
      <c r="G29" s="11">
        <f t="shared" si="1"/>
        <v>0</v>
      </c>
      <c r="H29" s="30">
        <f t="shared" si="6"/>
        <v>0</v>
      </c>
      <c r="I29" s="126"/>
      <c r="J29" s="11">
        <f t="shared" si="2"/>
        <v>0</v>
      </c>
      <c r="K29" s="12">
        <f t="shared" si="3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4"/>
        <v>0</v>
      </c>
      <c r="F30" s="133">
        <f t="shared" si="5"/>
        <v>0</v>
      </c>
      <c r="G30" s="11">
        <f t="shared" si="1"/>
        <v>0</v>
      </c>
      <c r="H30" s="30">
        <f t="shared" si="6"/>
        <v>0</v>
      </c>
      <c r="I30" s="126"/>
      <c r="J30" s="11">
        <f t="shared" si="2"/>
        <v>0</v>
      </c>
      <c r="K30" s="12">
        <f t="shared" si="3"/>
        <v>0</v>
      </c>
    </row>
    <row r="31" spans="1:11" s="1" customFormat="1" ht="16.5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4"/>
        <v>0</v>
      </c>
      <c r="F31" s="130">
        <f t="shared" si="5"/>
        <v>0</v>
      </c>
      <c r="G31" s="11">
        <f t="shared" si="1"/>
        <v>0</v>
      </c>
      <c r="H31" s="30">
        <f t="shared" si="6"/>
        <v>0</v>
      </c>
      <c r="I31" s="126"/>
      <c r="J31" s="11">
        <f t="shared" si="2"/>
        <v>0</v>
      </c>
      <c r="K31" s="12">
        <f t="shared" si="3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>
        <v>2</v>
      </c>
      <c r="D32" s="88">
        <f t="shared" si="0"/>
        <v>0.19635756712974325</v>
      </c>
      <c r="E32" s="89">
        <f t="shared" si="4"/>
        <v>0.29411764705882354</v>
      </c>
      <c r="F32" s="129">
        <f t="shared" si="5"/>
        <v>84</v>
      </c>
      <c r="G32" s="88">
        <f>F32*1000/$G$2</f>
        <v>1.550917164406451</v>
      </c>
      <c r="H32" s="89">
        <f t="shared" si="6"/>
        <v>1.291115893021826</v>
      </c>
      <c r="I32" s="139">
        <v>86</v>
      </c>
      <c r="J32" s="88">
        <f>I32*1000/$J$2</f>
        <v>1.3365036443035416</v>
      </c>
      <c r="K32" s="91">
        <f t="shared" si="3"/>
        <v>1.1967715001391594</v>
      </c>
    </row>
    <row r="33" spans="1:11" s="1" customFormat="1" ht="28.5" customHeight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4"/>
        <v>0</v>
      </c>
      <c r="F33" s="129">
        <f t="shared" si="5"/>
        <v>290</v>
      </c>
      <c r="G33" s="88">
        <f>F33*1000/$G$2</f>
        <v>5.354356877117509</v>
      </c>
      <c r="H33" s="89">
        <f t="shared" si="6"/>
        <v>4.457423916384876</v>
      </c>
      <c r="I33" s="139">
        <v>290</v>
      </c>
      <c r="J33" s="88">
        <f>I33*1000/$J$2</f>
        <v>4.506814614511943</v>
      </c>
      <c r="K33" s="91">
        <f t="shared" si="3"/>
        <v>4.035624826050654</v>
      </c>
    </row>
    <row r="34" spans="1:11" s="6" customFormat="1" ht="21" customHeight="1" thickBot="1">
      <c r="A34" s="93" t="s">
        <v>19</v>
      </c>
      <c r="B34" s="86" t="s">
        <v>58</v>
      </c>
      <c r="C34" s="142">
        <v>18</v>
      </c>
      <c r="D34" s="88">
        <f t="shared" si="0"/>
        <v>1.7672181041676893</v>
      </c>
      <c r="E34" s="89">
        <f t="shared" si="4"/>
        <v>2.6470588235294117</v>
      </c>
      <c r="F34" s="129">
        <f t="shared" si="5"/>
        <v>368</v>
      </c>
      <c r="G34" s="88">
        <f t="shared" si="1"/>
        <v>6.794494244066357</v>
      </c>
      <c r="H34" s="89">
        <f t="shared" si="6"/>
        <v>5.656317245619428</v>
      </c>
      <c r="I34" s="139">
        <v>386</v>
      </c>
      <c r="J34" s="88">
        <f t="shared" si="2"/>
        <v>5.998725659315896</v>
      </c>
      <c r="K34" s="91">
        <f t="shared" si="3"/>
        <v>5.371555802950181</v>
      </c>
    </row>
    <row r="35" spans="1:11" s="1" customFormat="1" ht="12.75">
      <c r="A35" s="4"/>
      <c r="B35" s="37" t="s">
        <v>59</v>
      </c>
      <c r="C35" s="140">
        <v>12</v>
      </c>
      <c r="D35" s="23">
        <f t="shared" si="0"/>
        <v>1.1781454027784595</v>
      </c>
      <c r="E35" s="33">
        <f t="shared" si="4"/>
        <v>1.7647058823529411</v>
      </c>
      <c r="F35" s="132">
        <f t="shared" si="5"/>
        <v>264</v>
      </c>
      <c r="G35" s="23">
        <f t="shared" si="1"/>
        <v>4.874311088134561</v>
      </c>
      <c r="H35" s="33">
        <f t="shared" si="6"/>
        <v>4.057792806640024</v>
      </c>
      <c r="I35" s="132">
        <v>276</v>
      </c>
      <c r="J35" s="23">
        <f t="shared" si="2"/>
        <v>4.289244253811367</v>
      </c>
      <c r="K35" s="24">
        <f t="shared" si="3"/>
        <v>3.84080155858614</v>
      </c>
    </row>
    <row r="36" spans="1:11" s="1" customFormat="1" ht="14.25" customHeight="1">
      <c r="A36" s="4"/>
      <c r="B36" s="40" t="s">
        <v>31</v>
      </c>
      <c r="C36" s="141">
        <v>12</v>
      </c>
      <c r="D36" s="25">
        <f t="shared" si="0"/>
        <v>1.1781454027784595</v>
      </c>
      <c r="E36" s="34">
        <f t="shared" si="4"/>
        <v>1.7647058823529411</v>
      </c>
      <c r="F36" s="126">
        <f t="shared" si="5"/>
        <v>180</v>
      </c>
      <c r="G36" s="25">
        <f t="shared" si="1"/>
        <v>3.3233939237281094</v>
      </c>
      <c r="H36" s="34">
        <f t="shared" si="6"/>
        <v>2.766676913618199</v>
      </c>
      <c r="I36" s="126">
        <v>192</v>
      </c>
      <c r="J36" s="25">
        <f t="shared" si="2"/>
        <v>2.9838220896079073</v>
      </c>
      <c r="K36" s="26">
        <f t="shared" si="3"/>
        <v>2.671861953799054</v>
      </c>
    </row>
    <row r="37" spans="1:11" s="1" customFormat="1" ht="15" customHeight="1" thickBot="1">
      <c r="A37" s="15"/>
      <c r="B37" s="35" t="s">
        <v>84</v>
      </c>
      <c r="C37" s="141"/>
      <c r="D37" s="25">
        <f t="shared" si="0"/>
        <v>0</v>
      </c>
      <c r="E37" s="34">
        <f t="shared" si="4"/>
        <v>0</v>
      </c>
      <c r="F37" s="134">
        <f t="shared" si="5"/>
        <v>0</v>
      </c>
      <c r="G37" s="25">
        <f t="shared" si="1"/>
        <v>0</v>
      </c>
      <c r="H37" s="34">
        <f t="shared" si="6"/>
        <v>0</v>
      </c>
      <c r="I37" s="126"/>
      <c r="J37" s="25">
        <f t="shared" si="2"/>
        <v>0</v>
      </c>
      <c r="K37" s="26">
        <f t="shared" si="3"/>
        <v>0</v>
      </c>
    </row>
    <row r="38" spans="1:11" s="6" customFormat="1" ht="24" customHeight="1" thickBot="1">
      <c r="A38" s="93" t="s">
        <v>20</v>
      </c>
      <c r="B38" s="86" t="s">
        <v>32</v>
      </c>
      <c r="C38" s="142">
        <v>47</v>
      </c>
      <c r="D38" s="88">
        <f t="shared" si="0"/>
        <v>4.614402827548966</v>
      </c>
      <c r="E38" s="89">
        <f t="shared" si="4"/>
        <v>6.911764705882353</v>
      </c>
      <c r="F38" s="129">
        <f t="shared" si="5"/>
        <v>733</v>
      </c>
      <c r="G38" s="88">
        <f t="shared" si="1"/>
        <v>13.533598589403912</v>
      </c>
      <c r="H38" s="89">
        <f t="shared" si="6"/>
        <v>11.26652320934522</v>
      </c>
      <c r="I38" s="139">
        <v>780</v>
      </c>
      <c r="J38" s="88">
        <f t="shared" si="2"/>
        <v>12.121777239032122</v>
      </c>
      <c r="K38" s="107">
        <f t="shared" si="3"/>
        <v>10.854439187308655</v>
      </c>
    </row>
    <row r="39" spans="1:11" s="1" customFormat="1" ht="12.75">
      <c r="A39" s="4"/>
      <c r="B39" s="37" t="s">
        <v>60</v>
      </c>
      <c r="C39" s="140">
        <v>14</v>
      </c>
      <c r="D39" s="17">
        <f t="shared" si="0"/>
        <v>1.3745029699082028</v>
      </c>
      <c r="E39" s="29">
        <f t="shared" si="4"/>
        <v>2.0588235294117645</v>
      </c>
      <c r="F39" s="132">
        <f t="shared" si="5"/>
        <v>244</v>
      </c>
      <c r="G39" s="17">
        <f t="shared" si="1"/>
        <v>4.505045096609215</v>
      </c>
      <c r="H39" s="29">
        <f t="shared" si="6"/>
        <v>3.750384260682447</v>
      </c>
      <c r="I39" s="132">
        <v>258</v>
      </c>
      <c r="J39" s="17">
        <f t="shared" si="2"/>
        <v>4.009510932910625</v>
      </c>
      <c r="K39" s="18">
        <f t="shared" si="3"/>
        <v>3.5903145004174783</v>
      </c>
    </row>
    <row r="40" spans="1:11" s="1" customFormat="1" ht="12.75">
      <c r="A40" s="4"/>
      <c r="B40" s="35" t="s">
        <v>34</v>
      </c>
      <c r="C40" s="141">
        <v>2</v>
      </c>
      <c r="D40" s="11">
        <f t="shared" si="0"/>
        <v>0.19635756712974325</v>
      </c>
      <c r="E40" s="30">
        <f t="shared" si="4"/>
        <v>0.29411764705882354</v>
      </c>
      <c r="F40" s="126">
        <f t="shared" si="5"/>
        <v>7</v>
      </c>
      <c r="G40" s="11">
        <f t="shared" si="1"/>
        <v>0.12924309703387094</v>
      </c>
      <c r="H40" s="30">
        <f t="shared" si="6"/>
        <v>0.10759299108515216</v>
      </c>
      <c r="I40" s="126">
        <v>9</v>
      </c>
      <c r="J40" s="11">
        <f t="shared" si="2"/>
        <v>0.13986666045037063</v>
      </c>
      <c r="K40" s="12">
        <f t="shared" si="3"/>
        <v>0.12524352908433065</v>
      </c>
    </row>
    <row r="41" spans="1:11" s="1" customFormat="1" ht="12.75">
      <c r="A41" s="4"/>
      <c r="B41" s="35" t="s">
        <v>25</v>
      </c>
      <c r="C41" s="141">
        <v>1</v>
      </c>
      <c r="D41" s="11">
        <f t="shared" si="0"/>
        <v>0.09817878356487163</v>
      </c>
      <c r="E41" s="30">
        <f t="shared" si="4"/>
        <v>0.14705882352941177</v>
      </c>
      <c r="F41" s="126">
        <f t="shared" si="5"/>
        <v>4</v>
      </c>
      <c r="G41" s="11">
        <f t="shared" si="1"/>
        <v>0.0738531983050691</v>
      </c>
      <c r="H41" s="30">
        <f t="shared" si="6"/>
        <v>0.06148170919151552</v>
      </c>
      <c r="I41" s="126">
        <v>5</v>
      </c>
      <c r="J41" s="11">
        <f t="shared" si="2"/>
        <v>0.07770370025020591</v>
      </c>
      <c r="K41" s="12">
        <f t="shared" si="3"/>
        <v>0.06957973838018369</v>
      </c>
    </row>
    <row r="42" spans="1:11" s="1" customFormat="1" ht="13.5" thickBot="1">
      <c r="A42" s="5"/>
      <c r="B42" s="35" t="s">
        <v>35</v>
      </c>
      <c r="C42" s="141">
        <v>11</v>
      </c>
      <c r="D42" s="11">
        <f t="shared" si="0"/>
        <v>1.079966619213588</v>
      </c>
      <c r="E42" s="30">
        <f t="shared" si="4"/>
        <v>1.6176470588235294</v>
      </c>
      <c r="F42" s="127">
        <f t="shared" si="5"/>
        <v>161</v>
      </c>
      <c r="G42" s="11">
        <f t="shared" si="1"/>
        <v>2.972591231779031</v>
      </c>
      <c r="H42" s="30">
        <f t="shared" si="6"/>
        <v>2.4746387949585</v>
      </c>
      <c r="I42" s="126">
        <v>172</v>
      </c>
      <c r="J42" s="11">
        <f t="shared" si="2"/>
        <v>2.6730072886070833</v>
      </c>
      <c r="K42" s="12">
        <f t="shared" si="3"/>
        <v>2.393543000278319</v>
      </c>
    </row>
    <row r="43" spans="1:11" s="6" customFormat="1" ht="28.5" customHeight="1" thickBot="1">
      <c r="A43" s="93" t="s">
        <v>21</v>
      </c>
      <c r="B43" s="86" t="s">
        <v>64</v>
      </c>
      <c r="C43" s="142">
        <v>15</v>
      </c>
      <c r="D43" s="88">
        <f t="shared" si="0"/>
        <v>1.4726817534730745</v>
      </c>
      <c r="E43" s="89">
        <f t="shared" si="4"/>
        <v>2.2058823529411766</v>
      </c>
      <c r="F43" s="129">
        <f t="shared" si="5"/>
        <v>0</v>
      </c>
      <c r="G43" s="88">
        <f t="shared" si="1"/>
        <v>0</v>
      </c>
      <c r="H43" s="89">
        <f t="shared" si="6"/>
        <v>0</v>
      </c>
      <c r="I43" s="139">
        <v>15</v>
      </c>
      <c r="J43" s="88">
        <f t="shared" si="2"/>
        <v>0.23311110075061775</v>
      </c>
      <c r="K43" s="107">
        <f t="shared" si="3"/>
        <v>0.20873921514055108</v>
      </c>
    </row>
    <row r="44" spans="1:11" s="1" customFormat="1" ht="27" customHeight="1" thickBot="1">
      <c r="A44" s="9"/>
      <c r="B44" s="155" t="s">
        <v>81</v>
      </c>
      <c r="C44" s="140"/>
      <c r="D44" s="17">
        <f t="shared" si="0"/>
        <v>0</v>
      </c>
      <c r="E44" s="29">
        <f t="shared" si="4"/>
        <v>0</v>
      </c>
      <c r="F44" s="137">
        <f t="shared" si="5"/>
        <v>0</v>
      </c>
      <c r="G44" s="17">
        <f t="shared" si="1"/>
        <v>0</v>
      </c>
      <c r="H44" s="29">
        <f t="shared" si="6"/>
        <v>0</v>
      </c>
      <c r="I44" s="132"/>
      <c r="J44" s="17">
        <f t="shared" si="2"/>
        <v>0</v>
      </c>
      <c r="K44" s="18">
        <f t="shared" si="3"/>
        <v>0</v>
      </c>
    </row>
    <row r="45" spans="1:11" s="1" customFormat="1" ht="16.5" customHeight="1" thickBot="1">
      <c r="A45" s="4"/>
      <c r="B45" s="153" t="s">
        <v>79</v>
      </c>
      <c r="C45" s="141">
        <v>5</v>
      </c>
      <c r="D45" s="11">
        <f t="shared" si="0"/>
        <v>0.49089391782435815</v>
      </c>
      <c r="E45" s="30">
        <f t="shared" si="4"/>
        <v>0.7352941176470589</v>
      </c>
      <c r="F45" s="135">
        <f t="shared" si="5"/>
        <v>0</v>
      </c>
      <c r="G45" s="11">
        <f t="shared" si="1"/>
        <v>0</v>
      </c>
      <c r="H45" s="30">
        <f t="shared" si="6"/>
        <v>0</v>
      </c>
      <c r="I45" s="126">
        <v>5</v>
      </c>
      <c r="J45" s="11">
        <f t="shared" si="2"/>
        <v>0.07770370025020591</v>
      </c>
      <c r="K45" s="12">
        <f t="shared" si="3"/>
        <v>0.06957973838018369</v>
      </c>
    </row>
    <row r="46" spans="1:11" s="1" customFormat="1" ht="18" customHeight="1" thickBot="1">
      <c r="A46" s="93" t="s">
        <v>77</v>
      </c>
      <c r="B46" s="86" t="s">
        <v>63</v>
      </c>
      <c r="C46" s="142">
        <v>5</v>
      </c>
      <c r="D46" s="88">
        <f t="shared" si="0"/>
        <v>0.49089391782435815</v>
      </c>
      <c r="E46" s="89">
        <f t="shared" si="4"/>
        <v>0.7352941176470589</v>
      </c>
      <c r="F46" s="129">
        <f t="shared" si="5"/>
        <v>0</v>
      </c>
      <c r="G46" s="88">
        <f>F46*1000/$G$2</f>
        <v>0</v>
      </c>
      <c r="H46" s="89">
        <f t="shared" si="6"/>
        <v>0</v>
      </c>
      <c r="I46" s="139">
        <v>5</v>
      </c>
      <c r="J46" s="88">
        <f>I46*1000/$J$2</f>
        <v>0.07770370025020591</v>
      </c>
      <c r="K46" s="91">
        <f t="shared" si="3"/>
        <v>0.06957973838018369</v>
      </c>
    </row>
    <row r="47" spans="1:11" s="6" customFormat="1" ht="21" customHeight="1" thickBot="1">
      <c r="A47" s="93" t="s">
        <v>29</v>
      </c>
      <c r="B47" s="86" t="s">
        <v>65</v>
      </c>
      <c r="C47" s="142">
        <v>18</v>
      </c>
      <c r="D47" s="88">
        <f t="shared" si="0"/>
        <v>1.7672181041676893</v>
      </c>
      <c r="E47" s="89">
        <f t="shared" si="4"/>
        <v>2.6470588235294117</v>
      </c>
      <c r="F47" s="129">
        <f t="shared" si="5"/>
        <v>166</v>
      </c>
      <c r="G47" s="88">
        <f t="shared" si="1"/>
        <v>3.0649077296603675</v>
      </c>
      <c r="H47" s="89">
        <f t="shared" si="6"/>
        <v>2.551490931447894</v>
      </c>
      <c r="I47" s="139">
        <v>184</v>
      </c>
      <c r="J47" s="88">
        <f t="shared" si="2"/>
        <v>2.8594961692075778</v>
      </c>
      <c r="K47" s="91">
        <f t="shared" si="3"/>
        <v>2.5605343723907596</v>
      </c>
    </row>
    <row r="48" spans="1:11" s="6" customFormat="1" ht="21.75" customHeight="1" thickBot="1">
      <c r="A48" s="93" t="s">
        <v>30</v>
      </c>
      <c r="B48" s="86" t="s">
        <v>66</v>
      </c>
      <c r="C48" s="142">
        <v>85</v>
      </c>
      <c r="D48" s="88">
        <f t="shared" si="0"/>
        <v>8.345196603014088</v>
      </c>
      <c r="E48" s="89">
        <f t="shared" si="4"/>
        <v>12.5</v>
      </c>
      <c r="F48" s="129">
        <f t="shared" si="5"/>
        <v>132</v>
      </c>
      <c r="G48" s="88">
        <f t="shared" si="1"/>
        <v>2.4371555440672803</v>
      </c>
      <c r="H48" s="89">
        <f t="shared" si="6"/>
        <v>2.028896403320012</v>
      </c>
      <c r="I48" s="139">
        <v>217</v>
      </c>
      <c r="J48" s="88">
        <f t="shared" si="2"/>
        <v>3.372340590858937</v>
      </c>
      <c r="K48" s="91">
        <f t="shared" si="3"/>
        <v>3.0197606456999724</v>
      </c>
    </row>
    <row r="49" spans="1:11" s="1" customFormat="1" ht="15.75" customHeight="1">
      <c r="A49" s="4"/>
      <c r="B49" s="37" t="s">
        <v>67</v>
      </c>
      <c r="C49" s="140">
        <v>2</v>
      </c>
      <c r="D49" s="17">
        <f t="shared" si="0"/>
        <v>0.19635756712974325</v>
      </c>
      <c r="E49" s="29">
        <f t="shared" si="4"/>
        <v>0.29411764705882354</v>
      </c>
      <c r="F49" s="132">
        <f t="shared" si="5"/>
        <v>52</v>
      </c>
      <c r="G49" s="17">
        <f t="shared" si="1"/>
        <v>0.9600915779658983</v>
      </c>
      <c r="H49" s="29">
        <f t="shared" si="6"/>
        <v>0.7992622194897018</v>
      </c>
      <c r="I49" s="132">
        <v>54</v>
      </c>
      <c r="J49" s="17">
        <f t="shared" si="2"/>
        <v>0.8391999627022239</v>
      </c>
      <c r="K49" s="18">
        <f t="shared" si="3"/>
        <v>0.7514611745059838</v>
      </c>
    </row>
    <row r="50" spans="1:11" s="1" customFormat="1" ht="12.75">
      <c r="A50" s="4"/>
      <c r="B50" s="35" t="s">
        <v>71</v>
      </c>
      <c r="C50" s="141"/>
      <c r="D50" s="11">
        <f t="shared" si="0"/>
        <v>0</v>
      </c>
      <c r="E50" s="30">
        <f t="shared" si="4"/>
        <v>0</v>
      </c>
      <c r="F50" s="126">
        <f t="shared" si="5"/>
        <v>0</v>
      </c>
      <c r="G50" s="11">
        <f t="shared" si="1"/>
        <v>0</v>
      </c>
      <c r="H50" s="30">
        <f t="shared" si="6"/>
        <v>0</v>
      </c>
      <c r="I50" s="126"/>
      <c r="J50" s="11">
        <f t="shared" si="2"/>
        <v>0</v>
      </c>
      <c r="K50" s="12">
        <f t="shared" si="3"/>
        <v>0</v>
      </c>
    </row>
    <row r="51" spans="1:11" s="1" customFormat="1" ht="15.75" customHeight="1">
      <c r="A51" s="4"/>
      <c r="B51" s="35" t="s">
        <v>68</v>
      </c>
      <c r="C51" s="141"/>
      <c r="D51" s="11">
        <f t="shared" si="0"/>
        <v>0</v>
      </c>
      <c r="E51" s="30">
        <f t="shared" si="4"/>
        <v>0</v>
      </c>
      <c r="F51" s="126">
        <f t="shared" si="5"/>
        <v>1</v>
      </c>
      <c r="G51" s="11">
        <f t="shared" si="1"/>
        <v>0.018463299576267276</v>
      </c>
      <c r="H51" s="30">
        <f t="shared" si="6"/>
        <v>0.01537042729787888</v>
      </c>
      <c r="I51" s="126">
        <v>1</v>
      </c>
      <c r="J51" s="11">
        <f t="shared" si="2"/>
        <v>0.015540740050041184</v>
      </c>
      <c r="K51" s="12">
        <f t="shared" si="3"/>
        <v>0.013915947676036738</v>
      </c>
    </row>
    <row r="52" spans="1:11" s="1" customFormat="1" ht="12.75">
      <c r="A52" s="4"/>
      <c r="B52" s="35" t="s">
        <v>72</v>
      </c>
      <c r="C52" s="141"/>
      <c r="D52" s="11">
        <f t="shared" si="0"/>
        <v>0</v>
      </c>
      <c r="E52" s="30">
        <f t="shared" si="4"/>
        <v>0</v>
      </c>
      <c r="F52" s="126">
        <f t="shared" si="5"/>
        <v>0</v>
      </c>
      <c r="G52" s="11">
        <f t="shared" si="1"/>
        <v>0</v>
      </c>
      <c r="H52" s="30">
        <f t="shared" si="6"/>
        <v>0</v>
      </c>
      <c r="I52" s="126"/>
      <c r="J52" s="11">
        <f t="shared" si="2"/>
        <v>0</v>
      </c>
      <c r="K52" s="12">
        <f t="shared" si="3"/>
        <v>0</v>
      </c>
    </row>
    <row r="53" spans="1:11" s="1" customFormat="1" ht="15.75" customHeight="1">
      <c r="A53" s="4"/>
      <c r="B53" s="35" t="s">
        <v>69</v>
      </c>
      <c r="C53" s="141"/>
      <c r="D53" s="11">
        <f t="shared" si="0"/>
        <v>0</v>
      </c>
      <c r="E53" s="30">
        <f t="shared" si="4"/>
        <v>0</v>
      </c>
      <c r="F53" s="126">
        <f t="shared" si="5"/>
        <v>0</v>
      </c>
      <c r="G53" s="11">
        <f t="shared" si="1"/>
        <v>0</v>
      </c>
      <c r="H53" s="30">
        <f t="shared" si="6"/>
        <v>0</v>
      </c>
      <c r="I53" s="126"/>
      <c r="J53" s="11">
        <f t="shared" si="2"/>
        <v>0</v>
      </c>
      <c r="K53" s="12">
        <f t="shared" si="3"/>
        <v>0</v>
      </c>
    </row>
    <row r="54" spans="1:11" s="1" customFormat="1" ht="12.75">
      <c r="A54" s="4"/>
      <c r="B54" s="35" t="s">
        <v>73</v>
      </c>
      <c r="C54" s="141"/>
      <c r="D54" s="11">
        <f t="shared" si="0"/>
        <v>0</v>
      </c>
      <c r="E54" s="30">
        <f t="shared" si="4"/>
        <v>0</v>
      </c>
      <c r="F54" s="126">
        <f t="shared" si="5"/>
        <v>0</v>
      </c>
      <c r="G54" s="11">
        <f t="shared" si="1"/>
        <v>0</v>
      </c>
      <c r="H54" s="30">
        <f t="shared" si="6"/>
        <v>0</v>
      </c>
      <c r="I54" s="126"/>
      <c r="J54" s="11">
        <f t="shared" si="2"/>
        <v>0</v>
      </c>
      <c r="K54" s="12">
        <f t="shared" si="3"/>
        <v>0</v>
      </c>
    </row>
    <row r="55" spans="1:11" s="1" customFormat="1" ht="15.75" customHeight="1">
      <c r="A55" s="4"/>
      <c r="B55" s="35" t="s">
        <v>70</v>
      </c>
      <c r="C55" s="141"/>
      <c r="D55" s="11">
        <f t="shared" si="0"/>
        <v>0</v>
      </c>
      <c r="E55" s="30">
        <f t="shared" si="4"/>
        <v>0</v>
      </c>
      <c r="F55" s="126">
        <f t="shared" si="5"/>
        <v>1</v>
      </c>
      <c r="G55" s="11">
        <f t="shared" si="1"/>
        <v>0.018463299576267276</v>
      </c>
      <c r="H55" s="30">
        <f t="shared" si="6"/>
        <v>0.01537042729787888</v>
      </c>
      <c r="I55" s="126">
        <v>1</v>
      </c>
      <c r="J55" s="11">
        <f t="shared" si="2"/>
        <v>0.015540740050041184</v>
      </c>
      <c r="K55" s="12">
        <f t="shared" si="3"/>
        <v>0.013915947676036738</v>
      </c>
    </row>
    <row r="56" spans="1:11" s="1" customFormat="1" ht="12.75">
      <c r="A56" s="4"/>
      <c r="B56" s="35" t="s">
        <v>74</v>
      </c>
      <c r="C56" s="141"/>
      <c r="D56" s="11">
        <f t="shared" si="0"/>
        <v>0</v>
      </c>
      <c r="E56" s="30">
        <f t="shared" si="4"/>
        <v>0</v>
      </c>
      <c r="F56" s="126">
        <f t="shared" si="5"/>
        <v>0</v>
      </c>
      <c r="G56" s="11">
        <f t="shared" si="1"/>
        <v>0</v>
      </c>
      <c r="H56" s="30">
        <f t="shared" si="6"/>
        <v>0</v>
      </c>
      <c r="I56" s="126"/>
      <c r="J56" s="11">
        <f t="shared" si="2"/>
        <v>0</v>
      </c>
      <c r="K56" s="12">
        <f t="shared" si="3"/>
        <v>0</v>
      </c>
    </row>
    <row r="57" spans="1:11" s="1" customFormat="1" ht="16.5" customHeight="1" thickBot="1">
      <c r="A57" s="4"/>
      <c r="B57" s="35" t="s">
        <v>33</v>
      </c>
      <c r="C57" s="146">
        <v>16</v>
      </c>
      <c r="D57" s="11">
        <f t="shared" si="0"/>
        <v>1.570860537037946</v>
      </c>
      <c r="E57" s="30">
        <f t="shared" si="4"/>
        <v>2.3529411764705883</v>
      </c>
      <c r="F57" s="133">
        <f t="shared" si="5"/>
        <v>62</v>
      </c>
      <c r="G57" s="11">
        <f t="shared" si="1"/>
        <v>1.144724573728571</v>
      </c>
      <c r="H57" s="30">
        <f t="shared" si="6"/>
        <v>0.9529664924684906</v>
      </c>
      <c r="I57" s="126">
        <v>78</v>
      </c>
      <c r="J57" s="11">
        <f t="shared" si="2"/>
        <v>1.2121777239032123</v>
      </c>
      <c r="K57" s="12">
        <f t="shared" si="3"/>
        <v>1.0854439187308655</v>
      </c>
    </row>
    <row r="58" spans="1:11" s="6" customFormat="1" ht="21" customHeight="1" thickBot="1">
      <c r="A58" s="93" t="s">
        <v>101</v>
      </c>
      <c r="B58" s="86" t="s">
        <v>100</v>
      </c>
      <c r="C58" s="87">
        <v>2</v>
      </c>
      <c r="D58" s="88">
        <f t="shared" si="0"/>
        <v>0.19635756712974325</v>
      </c>
      <c r="E58" s="89">
        <f>C58*100/C$61</f>
        <v>0.29411764705882354</v>
      </c>
      <c r="F58" s="78">
        <f t="shared" si="5"/>
        <v>575</v>
      </c>
      <c r="G58" s="88">
        <f t="shared" si="1"/>
        <v>10.616397256353682</v>
      </c>
      <c r="H58" s="89">
        <f t="shared" si="6"/>
        <v>8.837995696280357</v>
      </c>
      <c r="I58" s="139">
        <v>577</v>
      </c>
      <c r="J58" s="88">
        <f t="shared" si="2"/>
        <v>8.967007008873763</v>
      </c>
      <c r="K58" s="91">
        <f>I58*100/I$61</f>
        <v>8.029501809073198</v>
      </c>
    </row>
    <row r="59" spans="1:11" s="1" customFormat="1" ht="12.75">
      <c r="A59" s="4"/>
      <c r="B59" s="37" t="s">
        <v>102</v>
      </c>
      <c r="C59" s="109">
        <v>2</v>
      </c>
      <c r="D59" s="17">
        <f t="shared" si="0"/>
        <v>0.19635756712974325</v>
      </c>
      <c r="E59" s="29">
        <f>C59*100/C$61</f>
        <v>0.29411764705882354</v>
      </c>
      <c r="F59" s="81">
        <f t="shared" si="5"/>
        <v>571</v>
      </c>
      <c r="G59" s="17">
        <f t="shared" si="1"/>
        <v>10.542544058048614</v>
      </c>
      <c r="H59" s="29">
        <f t="shared" si="6"/>
        <v>8.77651398708884</v>
      </c>
      <c r="I59" s="132">
        <v>573</v>
      </c>
      <c r="J59" s="17">
        <f t="shared" si="2"/>
        <v>8.904844048673597</v>
      </c>
      <c r="K59" s="18">
        <f>I59*100/I$61</f>
        <v>7.973838018369051</v>
      </c>
    </row>
    <row r="60" spans="1:11" s="1" customFormat="1" ht="13.5" thickBot="1">
      <c r="A60" s="22"/>
      <c r="B60" s="227" t="s">
        <v>103</v>
      </c>
      <c r="C60" s="113"/>
      <c r="D60" s="17">
        <f t="shared" si="0"/>
        <v>0</v>
      </c>
      <c r="E60" s="29">
        <f>C60*100/C$61</f>
        <v>0</v>
      </c>
      <c r="F60" s="81">
        <f t="shared" si="5"/>
        <v>4</v>
      </c>
      <c r="G60" s="17">
        <f t="shared" si="1"/>
        <v>0.0738531983050691</v>
      </c>
      <c r="H60" s="29">
        <f t="shared" si="6"/>
        <v>0.06148170919151552</v>
      </c>
      <c r="I60" s="132">
        <v>4</v>
      </c>
      <c r="J60" s="17">
        <f t="shared" si="2"/>
        <v>0.062162960200164735</v>
      </c>
      <c r="K60" s="18">
        <f>I60*100/I$61</f>
        <v>0.055663790704146954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680</v>
      </c>
      <c r="D61" s="204">
        <f t="shared" si="0"/>
        <v>66.7615728241127</v>
      </c>
      <c r="E61" s="89"/>
      <c r="F61" s="139">
        <f>F48+F47+F46+F43+F38+F34+F33+F32+F27+F22+F18+F17+F16+F14+F13+F11+F10+F8+F5+F58</f>
        <v>6506</v>
      </c>
      <c r="G61" s="204">
        <f t="shared" si="1"/>
        <v>120.12222704319488</v>
      </c>
      <c r="H61" s="89"/>
      <c r="I61" s="139">
        <f>I48+I47+I46+I43+I38+I34+I33+I32+I27+I22+I18+I17+I16+I14+I13+I11+I10+I8+I5+I58</f>
        <v>7186</v>
      </c>
      <c r="J61" s="204">
        <f t="shared" si="2"/>
        <v>111.67575799959594</v>
      </c>
      <c r="K61" s="91"/>
    </row>
    <row r="64" spans="2:8" ht="12.75">
      <c r="B64" s="243" t="s">
        <v>87</v>
      </c>
      <c r="C64" s="243"/>
      <c r="D64" s="243"/>
      <c r="E64" s="243"/>
      <c r="F64" s="243"/>
      <c r="G64" s="243"/>
      <c r="H64" s="243"/>
    </row>
  </sheetData>
  <sheetProtection/>
  <mergeCells count="4">
    <mergeCell ref="B64:H64"/>
    <mergeCell ref="A1:K1"/>
    <mergeCell ref="A3:A4"/>
    <mergeCell ref="B3:B4"/>
  </mergeCells>
  <printOptions horizontalCentered="1"/>
  <pageMargins left="0.75" right="0.75" top="0.5905511811023623" bottom="0.4724409448818898" header="0.23" footer="0"/>
  <pageSetup blackAndWhite="1" horizontalDpi="600" verticalDpi="600" orientation="landscape" paperSize="9" r:id="rId1"/>
  <headerFooter alignWithMargins="0">
    <oddFooter>&amp;L&amp;Z&amp;F * &amp;A&amp;R&amp;P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3" sqref="E33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21.75" customHeight="1">
      <c r="A1" s="230" t="s">
        <v>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">
        <v>3516</v>
      </c>
      <c r="G2" s="3">
        <v>19185</v>
      </c>
      <c r="J2" s="2">
        <f>SUM(D2:G2)</f>
        <v>22701</v>
      </c>
      <c r="K2" s="2"/>
    </row>
    <row r="3" spans="1:11" ht="15.75" customHeight="1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28.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159" t="s">
        <v>9</v>
      </c>
      <c r="B5" s="148" t="s">
        <v>26</v>
      </c>
      <c r="C5" s="217"/>
      <c r="D5" s="88">
        <f>C6*1000/$D$2</f>
        <v>0</v>
      </c>
      <c r="E5" s="89">
        <f>C6*100/C$58</f>
        <v>0</v>
      </c>
      <c r="F5" s="129">
        <f>I5-C5</f>
        <v>0</v>
      </c>
      <c r="G5" s="88">
        <f aca="true" t="shared" si="0" ref="G5:G61">F5*1000/$G$2</f>
        <v>0</v>
      </c>
      <c r="H5" s="89">
        <f aca="true" t="shared" si="1" ref="H5:H57">F5*100/F$61</f>
        <v>0</v>
      </c>
      <c r="I5" s="217"/>
      <c r="J5" s="88">
        <f aca="true" t="shared" si="2" ref="J5:J61">I5*1000/$J$2</f>
        <v>0</v>
      </c>
      <c r="K5" s="91">
        <f aca="true" t="shared" si="3" ref="K5:K57">I5*100/I$61</f>
        <v>0</v>
      </c>
    </row>
    <row r="6" spans="1:11" s="1" customFormat="1" ht="13.5" customHeight="1" thickBot="1">
      <c r="A6" s="4"/>
      <c r="B6" s="37" t="s">
        <v>36</v>
      </c>
      <c r="C6" s="218"/>
      <c r="D6" s="88">
        <f>C7*1000/$D$2</f>
        <v>0</v>
      </c>
      <c r="E6" s="89">
        <f>C7*100/C$58</f>
        <v>0</v>
      </c>
      <c r="F6" s="132">
        <f aca="true" t="shared" si="4" ref="F6:F60">I6-C6</f>
        <v>0</v>
      </c>
      <c r="G6" s="17">
        <f t="shared" si="0"/>
        <v>0</v>
      </c>
      <c r="H6" s="29">
        <f t="shared" si="1"/>
        <v>0</v>
      </c>
      <c r="I6" s="218"/>
      <c r="J6" s="17">
        <f t="shared" si="2"/>
        <v>0</v>
      </c>
      <c r="K6" s="18">
        <f t="shared" si="3"/>
        <v>0</v>
      </c>
    </row>
    <row r="7" spans="1:11" s="1" customFormat="1" ht="15" customHeight="1" thickBot="1">
      <c r="A7" s="4"/>
      <c r="B7" s="36" t="s">
        <v>37</v>
      </c>
      <c r="C7" s="140"/>
      <c r="D7" s="11">
        <f aca="true" t="shared" si="5" ref="D7:D61">C7*1000/$D$2</f>
        <v>0</v>
      </c>
      <c r="E7" s="30">
        <f aca="true" t="shared" si="6" ref="E7:E21">C7*100/C$58</f>
        <v>0</v>
      </c>
      <c r="F7" s="127">
        <f t="shared" si="4"/>
        <v>0</v>
      </c>
      <c r="G7" s="13">
        <f t="shared" si="0"/>
        <v>0</v>
      </c>
      <c r="H7" s="32">
        <f t="shared" si="1"/>
        <v>0</v>
      </c>
      <c r="I7" s="219"/>
      <c r="J7" s="13">
        <f t="shared" si="2"/>
        <v>0</v>
      </c>
      <c r="K7" s="12">
        <f t="shared" si="3"/>
        <v>0</v>
      </c>
    </row>
    <row r="8" spans="1:11" ht="17.25" customHeight="1" thickBot="1">
      <c r="A8" s="159" t="s">
        <v>10</v>
      </c>
      <c r="B8" s="94" t="s">
        <v>38</v>
      </c>
      <c r="C8" s="142"/>
      <c r="D8" s="88">
        <f t="shared" si="5"/>
        <v>0</v>
      </c>
      <c r="E8" s="89">
        <f t="shared" si="6"/>
        <v>0</v>
      </c>
      <c r="F8" s="129">
        <f t="shared" si="4"/>
        <v>0</v>
      </c>
      <c r="G8" s="88">
        <f t="shared" si="0"/>
        <v>0</v>
      </c>
      <c r="H8" s="89">
        <f t="shared" si="1"/>
        <v>0</v>
      </c>
      <c r="I8" s="158"/>
      <c r="J8" s="88">
        <f t="shared" si="2"/>
        <v>0</v>
      </c>
      <c r="K8" s="91">
        <f t="shared" si="3"/>
        <v>0</v>
      </c>
    </row>
    <row r="9" spans="1:11" s="1" customFormat="1" ht="15.75" customHeight="1" thickBot="1">
      <c r="A9" s="15"/>
      <c r="B9" s="37" t="s">
        <v>39</v>
      </c>
      <c r="C9" s="140"/>
      <c r="D9" s="17">
        <f t="shared" si="5"/>
        <v>0</v>
      </c>
      <c r="E9" s="29">
        <f t="shared" si="6"/>
        <v>0</v>
      </c>
      <c r="F9" s="127">
        <f t="shared" si="4"/>
        <v>0</v>
      </c>
      <c r="G9" s="17">
        <f t="shared" si="0"/>
        <v>0</v>
      </c>
      <c r="H9" s="29">
        <f t="shared" si="1"/>
        <v>0</v>
      </c>
      <c r="I9" s="132"/>
      <c r="J9" s="17">
        <f t="shared" si="2"/>
        <v>0</v>
      </c>
      <c r="K9" s="18">
        <f t="shared" si="3"/>
        <v>0</v>
      </c>
    </row>
    <row r="10" spans="1:11" s="6" customFormat="1" ht="15.75" customHeight="1" thickBot="1">
      <c r="A10" s="99" t="s">
        <v>11</v>
      </c>
      <c r="B10" s="86" t="s">
        <v>40</v>
      </c>
      <c r="C10" s="142"/>
      <c r="D10" s="88">
        <f t="shared" si="5"/>
        <v>0</v>
      </c>
      <c r="E10" s="89">
        <f t="shared" si="6"/>
        <v>0</v>
      </c>
      <c r="F10" s="129">
        <f t="shared" si="4"/>
        <v>0</v>
      </c>
      <c r="G10" s="88">
        <f t="shared" si="0"/>
        <v>0</v>
      </c>
      <c r="H10" s="89">
        <f t="shared" si="1"/>
        <v>0</v>
      </c>
      <c r="I10" s="139"/>
      <c r="J10" s="88">
        <f t="shared" si="2"/>
        <v>0</v>
      </c>
      <c r="K10" s="91">
        <f t="shared" si="3"/>
        <v>0</v>
      </c>
    </row>
    <row r="11" spans="1:11" s="6" customFormat="1" ht="30" customHeight="1" thickBot="1">
      <c r="A11" s="92" t="s">
        <v>12</v>
      </c>
      <c r="B11" s="86" t="s">
        <v>41</v>
      </c>
      <c r="C11" s="142"/>
      <c r="D11" s="88">
        <f t="shared" si="5"/>
        <v>0</v>
      </c>
      <c r="E11" s="89">
        <f t="shared" si="6"/>
        <v>0</v>
      </c>
      <c r="F11" s="129">
        <f t="shared" si="4"/>
        <v>75</v>
      </c>
      <c r="G11" s="88">
        <f t="shared" si="0"/>
        <v>3.9093041438623923</v>
      </c>
      <c r="H11" s="89">
        <f t="shared" si="1"/>
        <v>2.399232245681382</v>
      </c>
      <c r="I11" s="139">
        <v>75</v>
      </c>
      <c r="J11" s="88">
        <f t="shared" si="2"/>
        <v>3.3038192150125547</v>
      </c>
      <c r="K11" s="91">
        <f t="shared" si="3"/>
        <v>2.061572292468389</v>
      </c>
    </row>
    <row r="12" spans="1:11" s="6" customFormat="1" ht="16.5" customHeight="1" thickBot="1">
      <c r="A12" s="16"/>
      <c r="B12" s="38" t="s">
        <v>78</v>
      </c>
      <c r="C12" s="143"/>
      <c r="D12" s="27">
        <f t="shared" si="5"/>
        <v>0</v>
      </c>
      <c r="E12" s="31">
        <f t="shared" si="6"/>
        <v>0</v>
      </c>
      <c r="F12" s="127">
        <f t="shared" si="4"/>
        <v>75</v>
      </c>
      <c r="G12" s="27">
        <f t="shared" si="0"/>
        <v>3.9093041438623923</v>
      </c>
      <c r="H12" s="31">
        <f t="shared" si="1"/>
        <v>2.399232245681382</v>
      </c>
      <c r="I12" s="127">
        <v>75</v>
      </c>
      <c r="J12" s="27">
        <f t="shared" si="2"/>
        <v>3.3038192150125547</v>
      </c>
      <c r="K12" s="28">
        <f t="shared" si="3"/>
        <v>2.061572292468389</v>
      </c>
    </row>
    <row r="13" spans="1:11" s="6" customFormat="1" ht="15" customHeight="1" thickBot="1">
      <c r="A13" s="93" t="s">
        <v>13</v>
      </c>
      <c r="B13" s="94" t="s">
        <v>42</v>
      </c>
      <c r="C13" s="156"/>
      <c r="D13" s="96">
        <f t="shared" si="5"/>
        <v>0</v>
      </c>
      <c r="E13" s="97">
        <f t="shared" si="6"/>
        <v>0</v>
      </c>
      <c r="F13" s="129">
        <f t="shared" si="4"/>
        <v>0</v>
      </c>
      <c r="G13" s="96">
        <f t="shared" si="0"/>
        <v>0</v>
      </c>
      <c r="H13" s="97">
        <f t="shared" si="1"/>
        <v>0</v>
      </c>
      <c r="I13" s="157"/>
      <c r="J13" s="96">
        <f t="shared" si="2"/>
        <v>0</v>
      </c>
      <c r="K13" s="98">
        <f t="shared" si="3"/>
        <v>0</v>
      </c>
    </row>
    <row r="14" spans="1:11" s="6" customFormat="1" ht="15.75" customHeight="1" thickBot="1">
      <c r="A14" s="92" t="s">
        <v>14</v>
      </c>
      <c r="B14" s="86" t="s">
        <v>43</v>
      </c>
      <c r="C14" s="142"/>
      <c r="D14" s="88">
        <f t="shared" si="5"/>
        <v>0</v>
      </c>
      <c r="E14" s="89">
        <f t="shared" si="6"/>
        <v>0</v>
      </c>
      <c r="F14" s="129">
        <f t="shared" si="4"/>
        <v>292</v>
      </c>
      <c r="G14" s="88">
        <f t="shared" si="0"/>
        <v>15.220224133437581</v>
      </c>
      <c r="H14" s="89">
        <f t="shared" si="1"/>
        <v>9.341010876519514</v>
      </c>
      <c r="I14" s="139">
        <v>292</v>
      </c>
      <c r="J14" s="88">
        <f t="shared" si="2"/>
        <v>12.862869477115545</v>
      </c>
      <c r="K14" s="107">
        <f t="shared" si="3"/>
        <v>8.026388125343596</v>
      </c>
    </row>
    <row r="15" spans="1:11" s="1" customFormat="1" ht="15.75" customHeight="1" thickBot="1">
      <c r="A15" s="4"/>
      <c r="B15" s="39" t="s">
        <v>44</v>
      </c>
      <c r="C15" s="144"/>
      <c r="D15" s="13">
        <f t="shared" si="5"/>
        <v>0</v>
      </c>
      <c r="E15" s="32">
        <f t="shared" si="6"/>
        <v>0</v>
      </c>
      <c r="F15" s="127">
        <f t="shared" si="4"/>
        <v>0</v>
      </c>
      <c r="G15" s="13">
        <f t="shared" si="0"/>
        <v>0</v>
      </c>
      <c r="H15" s="32">
        <f t="shared" si="1"/>
        <v>0</v>
      </c>
      <c r="I15" s="134"/>
      <c r="J15" s="13">
        <f t="shared" si="2"/>
        <v>0</v>
      </c>
      <c r="K15" s="19">
        <f t="shared" si="3"/>
        <v>0</v>
      </c>
    </row>
    <row r="16" spans="1:11" s="1" customFormat="1" ht="16.5" customHeight="1" thickBot="1">
      <c r="A16" s="99" t="s">
        <v>15</v>
      </c>
      <c r="B16" s="94" t="s">
        <v>27</v>
      </c>
      <c r="C16" s="145"/>
      <c r="D16" s="101">
        <f t="shared" si="5"/>
        <v>0</v>
      </c>
      <c r="E16" s="102">
        <f t="shared" si="6"/>
        <v>0</v>
      </c>
      <c r="F16" s="129">
        <f t="shared" si="4"/>
        <v>0</v>
      </c>
      <c r="G16" s="101">
        <f t="shared" si="0"/>
        <v>0</v>
      </c>
      <c r="H16" s="102">
        <f t="shared" si="1"/>
        <v>0</v>
      </c>
      <c r="I16" s="129"/>
      <c r="J16" s="101">
        <f t="shared" si="2"/>
        <v>0</v>
      </c>
      <c r="K16" s="103">
        <f t="shared" si="3"/>
        <v>0</v>
      </c>
    </row>
    <row r="17" spans="1:11" s="6" customFormat="1" ht="18" customHeight="1" thickBot="1">
      <c r="A17" s="104" t="s">
        <v>16</v>
      </c>
      <c r="B17" s="86" t="s">
        <v>45</v>
      </c>
      <c r="C17" s="142"/>
      <c r="D17" s="88">
        <f t="shared" si="5"/>
        <v>0</v>
      </c>
      <c r="E17" s="89">
        <f t="shared" si="6"/>
        <v>0</v>
      </c>
      <c r="F17" s="131">
        <f t="shared" si="4"/>
        <v>53</v>
      </c>
      <c r="G17" s="88">
        <f t="shared" si="0"/>
        <v>2.762574928329424</v>
      </c>
      <c r="H17" s="89">
        <f t="shared" si="1"/>
        <v>1.6954574536148432</v>
      </c>
      <c r="I17" s="139">
        <v>53</v>
      </c>
      <c r="J17" s="88">
        <f t="shared" si="2"/>
        <v>2.3346989119422052</v>
      </c>
      <c r="K17" s="91">
        <f t="shared" si="3"/>
        <v>1.4568444200109951</v>
      </c>
    </row>
    <row r="18" spans="1:11" s="6" customFormat="1" ht="20.25" customHeight="1" thickBot="1">
      <c r="A18" s="92" t="s">
        <v>17</v>
      </c>
      <c r="B18" s="150" t="s">
        <v>46</v>
      </c>
      <c r="C18" s="142"/>
      <c r="D18" s="88">
        <f t="shared" si="5"/>
        <v>0</v>
      </c>
      <c r="E18" s="89">
        <f t="shared" si="6"/>
        <v>0</v>
      </c>
      <c r="F18" s="129">
        <f t="shared" si="4"/>
        <v>665</v>
      </c>
      <c r="G18" s="88">
        <f t="shared" si="0"/>
        <v>34.662496742246546</v>
      </c>
      <c r="H18" s="89">
        <f t="shared" si="1"/>
        <v>21.27319257837492</v>
      </c>
      <c r="I18" s="139">
        <v>665</v>
      </c>
      <c r="J18" s="88">
        <f t="shared" si="2"/>
        <v>29.29386370644465</v>
      </c>
      <c r="K18" s="91">
        <f t="shared" si="3"/>
        <v>18.27927432655305</v>
      </c>
    </row>
    <row r="19" spans="1:11" s="1" customFormat="1" ht="18" customHeight="1">
      <c r="A19" s="4"/>
      <c r="B19" s="35" t="s">
        <v>47</v>
      </c>
      <c r="C19" s="140"/>
      <c r="D19" s="17">
        <f t="shared" si="5"/>
        <v>0</v>
      </c>
      <c r="E19" s="29">
        <f t="shared" si="6"/>
        <v>0</v>
      </c>
      <c r="F19" s="132">
        <f t="shared" si="4"/>
        <v>0</v>
      </c>
      <c r="G19" s="17">
        <f t="shared" si="0"/>
        <v>0</v>
      </c>
      <c r="H19" s="29">
        <f t="shared" si="1"/>
        <v>0</v>
      </c>
      <c r="I19" s="132"/>
      <c r="J19" s="17">
        <f t="shared" si="2"/>
        <v>0</v>
      </c>
      <c r="K19" s="18">
        <f t="shared" si="3"/>
        <v>0</v>
      </c>
    </row>
    <row r="20" spans="1:11" s="1" customFormat="1" ht="16.5" customHeight="1">
      <c r="A20" s="4"/>
      <c r="B20" s="35" t="s">
        <v>48</v>
      </c>
      <c r="C20" s="126"/>
      <c r="D20" s="11">
        <f t="shared" si="5"/>
        <v>0</v>
      </c>
      <c r="E20" s="30">
        <f t="shared" si="6"/>
        <v>0</v>
      </c>
      <c r="F20" s="126">
        <f t="shared" si="4"/>
        <v>88</v>
      </c>
      <c r="G20" s="11">
        <f t="shared" si="0"/>
        <v>4.586916862131874</v>
      </c>
      <c r="H20" s="30">
        <f t="shared" si="1"/>
        <v>2.815099168266155</v>
      </c>
      <c r="I20" s="126">
        <v>88</v>
      </c>
      <c r="J20" s="11">
        <f t="shared" si="2"/>
        <v>3.8764812122813974</v>
      </c>
      <c r="K20" s="12">
        <f t="shared" si="3"/>
        <v>2.4189114898295765</v>
      </c>
    </row>
    <row r="21" spans="1:11" s="1" customFormat="1" ht="15.75" customHeight="1" thickBot="1">
      <c r="A21" s="4"/>
      <c r="B21" s="35" t="s">
        <v>49</v>
      </c>
      <c r="C21" s="126"/>
      <c r="D21" s="11">
        <f t="shared" si="5"/>
        <v>0</v>
      </c>
      <c r="E21" s="30">
        <f t="shared" si="6"/>
        <v>0</v>
      </c>
      <c r="F21" s="127">
        <f t="shared" si="4"/>
        <v>192</v>
      </c>
      <c r="G21" s="11">
        <f t="shared" si="0"/>
        <v>10.007818608287725</v>
      </c>
      <c r="H21" s="30">
        <f t="shared" si="1"/>
        <v>6.142034548944338</v>
      </c>
      <c r="I21" s="126">
        <v>192</v>
      </c>
      <c r="J21" s="11">
        <f t="shared" si="2"/>
        <v>8.45777719043214</v>
      </c>
      <c r="K21" s="12">
        <f t="shared" si="3"/>
        <v>5.277625068719076</v>
      </c>
    </row>
    <row r="22" spans="1:11" s="6" customFormat="1" ht="15.75" customHeight="1" thickBot="1">
      <c r="A22" s="92" t="s">
        <v>28</v>
      </c>
      <c r="B22" s="86" t="s">
        <v>50</v>
      </c>
      <c r="C22" s="142">
        <v>323</v>
      </c>
      <c r="D22" s="88">
        <f t="shared" si="5"/>
        <v>91.86575654152446</v>
      </c>
      <c r="E22" s="89">
        <f>C22*100/C$61</f>
        <v>63.0859375</v>
      </c>
      <c r="F22" s="129">
        <f t="shared" si="4"/>
        <v>557</v>
      </c>
      <c r="G22" s="88">
        <f t="shared" si="0"/>
        <v>29.033098775084703</v>
      </c>
      <c r="H22" s="89">
        <f t="shared" si="1"/>
        <v>17.81829814459373</v>
      </c>
      <c r="I22" s="139">
        <v>880</v>
      </c>
      <c r="J22" s="88">
        <f t="shared" si="2"/>
        <v>38.76481212281397</v>
      </c>
      <c r="K22" s="91">
        <f t="shared" si="3"/>
        <v>24.189114898295767</v>
      </c>
    </row>
    <row r="23" spans="1:11" s="1" customFormat="1" ht="15.75" customHeight="1">
      <c r="A23" s="4"/>
      <c r="B23" s="37" t="s">
        <v>51</v>
      </c>
      <c r="C23" s="140"/>
      <c r="D23" s="17">
        <f t="shared" si="5"/>
        <v>0</v>
      </c>
      <c r="E23" s="29">
        <f aca="true" t="shared" si="7" ref="E23:E48">C23*100/C$61</f>
        <v>0</v>
      </c>
      <c r="F23" s="132">
        <f t="shared" si="4"/>
        <v>0</v>
      </c>
      <c r="G23" s="17">
        <f t="shared" si="0"/>
        <v>0</v>
      </c>
      <c r="H23" s="29">
        <f t="shared" si="1"/>
        <v>0</v>
      </c>
      <c r="I23" s="132"/>
      <c r="J23" s="17">
        <f t="shared" si="2"/>
        <v>0</v>
      </c>
      <c r="K23" s="18">
        <f t="shared" si="3"/>
        <v>0</v>
      </c>
    </row>
    <row r="24" spans="1:11" s="1" customFormat="1" ht="14.25" customHeight="1">
      <c r="A24" s="4"/>
      <c r="B24" s="35" t="s">
        <v>52</v>
      </c>
      <c r="C24" s="141">
        <v>49</v>
      </c>
      <c r="D24" s="11">
        <f t="shared" si="5"/>
        <v>13.936291240045506</v>
      </c>
      <c r="E24" s="30">
        <f t="shared" si="7"/>
        <v>9.5703125</v>
      </c>
      <c r="F24" s="126">
        <f t="shared" si="4"/>
        <v>335</v>
      </c>
      <c r="G24" s="11">
        <f t="shared" si="0"/>
        <v>17.46155850925202</v>
      </c>
      <c r="H24" s="30">
        <f t="shared" si="1"/>
        <v>10.71657069737684</v>
      </c>
      <c r="I24" s="126">
        <v>384</v>
      </c>
      <c r="J24" s="11">
        <f t="shared" si="2"/>
        <v>16.91555438086428</v>
      </c>
      <c r="K24" s="12">
        <f t="shared" si="3"/>
        <v>10.555250137438152</v>
      </c>
    </row>
    <row r="25" spans="1:11" s="1" customFormat="1" ht="15.75" customHeight="1">
      <c r="A25" s="4"/>
      <c r="B25" s="35" t="s">
        <v>85</v>
      </c>
      <c r="C25" s="141"/>
      <c r="D25" s="11">
        <f t="shared" si="5"/>
        <v>0</v>
      </c>
      <c r="E25" s="30">
        <f t="shared" si="7"/>
        <v>0</v>
      </c>
      <c r="F25" s="126">
        <f t="shared" si="4"/>
        <v>209</v>
      </c>
      <c r="G25" s="11">
        <f t="shared" si="0"/>
        <v>10.8939275475632</v>
      </c>
      <c r="H25" s="30">
        <f t="shared" si="1"/>
        <v>6.685860524632118</v>
      </c>
      <c r="I25" s="126">
        <v>209</v>
      </c>
      <c r="J25" s="11">
        <f t="shared" si="2"/>
        <v>9.206642879168319</v>
      </c>
      <c r="K25" s="12">
        <f t="shared" si="3"/>
        <v>5.744914788345245</v>
      </c>
    </row>
    <row r="26" spans="1:11" s="1" customFormat="1" ht="13.5" thickBot="1">
      <c r="A26" s="4"/>
      <c r="B26" s="35" t="s">
        <v>86</v>
      </c>
      <c r="C26" s="141"/>
      <c r="D26" s="11">
        <f t="shared" si="5"/>
        <v>0</v>
      </c>
      <c r="E26" s="30">
        <f t="shared" si="7"/>
        <v>0</v>
      </c>
      <c r="F26" s="127">
        <f t="shared" si="4"/>
        <v>10</v>
      </c>
      <c r="G26" s="11">
        <f t="shared" si="0"/>
        <v>0.5212405525149857</v>
      </c>
      <c r="H26" s="30">
        <f t="shared" si="1"/>
        <v>0.3198976327575176</v>
      </c>
      <c r="I26" s="126">
        <v>10</v>
      </c>
      <c r="J26" s="11">
        <f t="shared" si="2"/>
        <v>0.4405092286683406</v>
      </c>
      <c r="K26" s="12">
        <f t="shared" si="3"/>
        <v>0.2748763056624519</v>
      </c>
    </row>
    <row r="27" spans="1:11" s="6" customFormat="1" ht="14.25" customHeight="1" thickBot="1">
      <c r="A27" s="92" t="s">
        <v>18</v>
      </c>
      <c r="B27" s="86" t="s">
        <v>53</v>
      </c>
      <c r="C27" s="142">
        <v>7</v>
      </c>
      <c r="D27" s="88">
        <f t="shared" si="5"/>
        <v>1.9908987485779295</v>
      </c>
      <c r="E27" s="89">
        <f t="shared" si="7"/>
        <v>1.3671875</v>
      </c>
      <c r="F27" s="129">
        <f t="shared" si="4"/>
        <v>458</v>
      </c>
      <c r="G27" s="88">
        <f t="shared" si="0"/>
        <v>23.872817305186345</v>
      </c>
      <c r="H27" s="89">
        <f t="shared" si="1"/>
        <v>14.651311580294307</v>
      </c>
      <c r="I27" s="139">
        <v>465</v>
      </c>
      <c r="J27" s="88">
        <f t="shared" si="2"/>
        <v>20.48367913307784</v>
      </c>
      <c r="K27" s="91">
        <f t="shared" si="3"/>
        <v>12.781748213304013</v>
      </c>
    </row>
    <row r="28" spans="1:11" s="1" customFormat="1" ht="13.5" hidden="1" thickBot="1">
      <c r="A28" s="4"/>
      <c r="B28" s="37" t="s">
        <v>54</v>
      </c>
      <c r="C28" s="140"/>
      <c r="D28" s="17">
        <f t="shared" si="5"/>
        <v>0</v>
      </c>
      <c r="E28" s="29">
        <f t="shared" si="7"/>
        <v>0</v>
      </c>
      <c r="F28" s="132">
        <f t="shared" si="4"/>
        <v>0</v>
      </c>
      <c r="G28" s="17">
        <f>F28*1000/$G$2</f>
        <v>0</v>
      </c>
      <c r="H28" s="29">
        <f t="shared" si="1"/>
        <v>0</v>
      </c>
      <c r="I28" s="132"/>
      <c r="J28" s="17">
        <f t="shared" si="2"/>
        <v>0</v>
      </c>
      <c r="K28" s="18">
        <f t="shared" si="3"/>
        <v>0</v>
      </c>
    </row>
    <row r="29" spans="1:11" s="1" customFormat="1" ht="13.5" customHeight="1" hidden="1">
      <c r="A29" s="4"/>
      <c r="B29" s="35" t="s">
        <v>55</v>
      </c>
      <c r="C29" s="141"/>
      <c r="D29" s="11">
        <f t="shared" si="5"/>
        <v>0</v>
      </c>
      <c r="E29" s="30">
        <f t="shared" si="7"/>
        <v>0</v>
      </c>
      <c r="F29" s="126">
        <f t="shared" si="4"/>
        <v>0</v>
      </c>
      <c r="G29" s="11">
        <f t="shared" si="0"/>
        <v>0</v>
      </c>
      <c r="H29" s="30">
        <f t="shared" si="1"/>
        <v>0</v>
      </c>
      <c r="I29" s="126"/>
      <c r="J29" s="11">
        <f t="shared" si="2"/>
        <v>0</v>
      </c>
      <c r="K29" s="12">
        <f t="shared" si="3"/>
        <v>0</v>
      </c>
    </row>
    <row r="30" spans="1:11" s="1" customFormat="1" ht="13.5" hidden="1" thickBot="1">
      <c r="A30" s="4"/>
      <c r="B30" s="35" t="s">
        <v>56</v>
      </c>
      <c r="C30" s="141"/>
      <c r="D30" s="11">
        <f t="shared" si="5"/>
        <v>0</v>
      </c>
      <c r="E30" s="30">
        <f t="shared" si="7"/>
        <v>0</v>
      </c>
      <c r="F30" s="133">
        <f t="shared" si="4"/>
        <v>0</v>
      </c>
      <c r="G30" s="11">
        <f t="shared" si="0"/>
        <v>0</v>
      </c>
      <c r="H30" s="30">
        <f t="shared" si="1"/>
        <v>0</v>
      </c>
      <c r="I30" s="126"/>
      <c r="J30" s="11">
        <f t="shared" si="2"/>
        <v>0</v>
      </c>
      <c r="K30" s="12">
        <f t="shared" si="3"/>
        <v>0</v>
      </c>
    </row>
    <row r="31" spans="1:11" s="1" customFormat="1" ht="16.5" customHeight="1" hidden="1" thickBot="1">
      <c r="A31" s="5"/>
      <c r="B31" s="35" t="s">
        <v>57</v>
      </c>
      <c r="C31" s="141"/>
      <c r="D31" s="11">
        <f t="shared" si="5"/>
        <v>0</v>
      </c>
      <c r="E31" s="30">
        <f t="shared" si="7"/>
        <v>0</v>
      </c>
      <c r="F31" s="130">
        <f t="shared" si="4"/>
        <v>0</v>
      </c>
      <c r="G31" s="11">
        <f t="shared" si="0"/>
        <v>0</v>
      </c>
      <c r="H31" s="30">
        <f t="shared" si="1"/>
        <v>0</v>
      </c>
      <c r="I31" s="126"/>
      <c r="J31" s="11">
        <f t="shared" si="2"/>
        <v>0</v>
      </c>
      <c r="K31" s="12">
        <f t="shared" si="3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>
        <v>27</v>
      </c>
      <c r="D32" s="88">
        <f t="shared" si="5"/>
        <v>7.679180887372014</v>
      </c>
      <c r="E32" s="89">
        <f t="shared" si="7"/>
        <v>5.2734375</v>
      </c>
      <c r="F32" s="129">
        <f t="shared" si="4"/>
        <v>512</v>
      </c>
      <c r="G32" s="88">
        <f>F32*1000/$G$2</f>
        <v>26.687516288767267</v>
      </c>
      <c r="H32" s="89">
        <f t="shared" si="1"/>
        <v>16.3787587971849</v>
      </c>
      <c r="I32" s="139">
        <v>539</v>
      </c>
      <c r="J32" s="88">
        <f>I32*1000/$J$2</f>
        <v>23.743447425223557</v>
      </c>
      <c r="K32" s="91">
        <f t="shared" si="3"/>
        <v>14.815832875206157</v>
      </c>
    </row>
    <row r="33" spans="1:11" s="1" customFormat="1" ht="26.25" thickBot="1">
      <c r="A33" s="93" t="s">
        <v>76</v>
      </c>
      <c r="B33" s="86" t="s">
        <v>62</v>
      </c>
      <c r="C33" s="142"/>
      <c r="D33" s="88">
        <f t="shared" si="5"/>
        <v>0</v>
      </c>
      <c r="E33" s="89">
        <f t="shared" si="7"/>
        <v>0</v>
      </c>
      <c r="F33" s="129">
        <f t="shared" si="4"/>
        <v>74</v>
      </c>
      <c r="G33" s="88">
        <f>F33*1000/$G$2</f>
        <v>3.857180088610894</v>
      </c>
      <c r="H33" s="89">
        <f t="shared" si="1"/>
        <v>2.36724248240563</v>
      </c>
      <c r="I33" s="139">
        <v>74</v>
      </c>
      <c r="J33" s="88">
        <f>I33*1000/$J$2</f>
        <v>3.2597682921457203</v>
      </c>
      <c r="K33" s="91">
        <f t="shared" si="3"/>
        <v>2.034084661902144</v>
      </c>
    </row>
    <row r="34" spans="1:11" s="6" customFormat="1" ht="21" customHeight="1" thickBot="1">
      <c r="A34" s="92" t="s">
        <v>19</v>
      </c>
      <c r="B34" s="86" t="s">
        <v>58</v>
      </c>
      <c r="C34" s="142">
        <v>2</v>
      </c>
      <c r="D34" s="88">
        <f t="shared" si="5"/>
        <v>0.5688282138794084</v>
      </c>
      <c r="E34" s="89">
        <f t="shared" si="7"/>
        <v>0.390625</v>
      </c>
      <c r="F34" s="129">
        <f t="shared" si="4"/>
        <v>117</v>
      </c>
      <c r="G34" s="88">
        <f t="shared" si="0"/>
        <v>6.098514464425333</v>
      </c>
      <c r="H34" s="89">
        <f t="shared" si="1"/>
        <v>3.742802303262956</v>
      </c>
      <c r="I34" s="139">
        <v>119</v>
      </c>
      <c r="J34" s="88">
        <f t="shared" si="2"/>
        <v>5.242059821153253</v>
      </c>
      <c r="K34" s="91">
        <f t="shared" si="3"/>
        <v>3.2710280373831777</v>
      </c>
    </row>
    <row r="35" spans="1:11" s="1" customFormat="1" ht="12.75">
      <c r="A35" s="4"/>
      <c r="B35" s="37" t="s">
        <v>59</v>
      </c>
      <c r="C35" s="140"/>
      <c r="D35" s="23">
        <f t="shared" si="5"/>
        <v>0</v>
      </c>
      <c r="E35" s="33">
        <f t="shared" si="7"/>
        <v>0</v>
      </c>
      <c r="F35" s="132">
        <f t="shared" si="4"/>
        <v>108</v>
      </c>
      <c r="G35" s="23">
        <f t="shared" si="0"/>
        <v>5.629397967161845</v>
      </c>
      <c r="H35" s="33">
        <f t="shared" si="1"/>
        <v>3.45489443378119</v>
      </c>
      <c r="I35" s="132">
        <v>108</v>
      </c>
      <c r="J35" s="23">
        <f t="shared" si="2"/>
        <v>4.7574996696180785</v>
      </c>
      <c r="K35" s="24">
        <f t="shared" si="3"/>
        <v>2.9686641011544803</v>
      </c>
    </row>
    <row r="36" spans="1:11" s="1" customFormat="1" ht="13.5" customHeight="1">
      <c r="A36" s="4"/>
      <c r="B36" s="40" t="s">
        <v>31</v>
      </c>
      <c r="C36" s="141"/>
      <c r="D36" s="25">
        <f t="shared" si="5"/>
        <v>0</v>
      </c>
      <c r="E36" s="34">
        <f t="shared" si="7"/>
        <v>0</v>
      </c>
      <c r="F36" s="126">
        <f t="shared" si="4"/>
        <v>61</v>
      </c>
      <c r="G36" s="25">
        <f t="shared" si="0"/>
        <v>3.1795673703414127</v>
      </c>
      <c r="H36" s="34">
        <f t="shared" si="1"/>
        <v>1.9513755598208573</v>
      </c>
      <c r="I36" s="126">
        <v>61</v>
      </c>
      <c r="J36" s="25">
        <f t="shared" si="2"/>
        <v>2.6871062948768776</v>
      </c>
      <c r="K36" s="26">
        <f t="shared" si="3"/>
        <v>1.6767454645409565</v>
      </c>
    </row>
    <row r="37" spans="1:11" s="1" customFormat="1" ht="12" customHeight="1" thickBot="1">
      <c r="A37" s="15"/>
      <c r="B37" s="35" t="s">
        <v>84</v>
      </c>
      <c r="C37" s="141"/>
      <c r="D37" s="25">
        <f t="shared" si="5"/>
        <v>0</v>
      </c>
      <c r="E37" s="34">
        <f t="shared" si="7"/>
        <v>0</v>
      </c>
      <c r="F37" s="134">
        <f t="shared" si="4"/>
        <v>0</v>
      </c>
      <c r="G37" s="25">
        <f t="shared" si="0"/>
        <v>0</v>
      </c>
      <c r="H37" s="34">
        <f t="shared" si="1"/>
        <v>0</v>
      </c>
      <c r="I37" s="126"/>
      <c r="J37" s="25">
        <f t="shared" si="2"/>
        <v>0</v>
      </c>
      <c r="K37" s="26">
        <f t="shared" si="3"/>
        <v>0</v>
      </c>
    </row>
    <row r="38" spans="1:11" s="6" customFormat="1" ht="21" customHeight="1" thickBot="1">
      <c r="A38" s="92" t="s">
        <v>20</v>
      </c>
      <c r="B38" s="86" t="s">
        <v>32</v>
      </c>
      <c r="C38" s="142"/>
      <c r="D38" s="88">
        <f t="shared" si="5"/>
        <v>0</v>
      </c>
      <c r="E38" s="89">
        <f t="shared" si="7"/>
        <v>0</v>
      </c>
      <c r="F38" s="129">
        <f t="shared" si="4"/>
        <v>0</v>
      </c>
      <c r="G38" s="88">
        <f t="shared" si="0"/>
        <v>0</v>
      </c>
      <c r="H38" s="89">
        <f t="shared" si="1"/>
        <v>0</v>
      </c>
      <c r="I38" s="139"/>
      <c r="J38" s="88">
        <f t="shared" si="2"/>
        <v>0</v>
      </c>
      <c r="K38" s="107">
        <f t="shared" si="3"/>
        <v>0</v>
      </c>
    </row>
    <row r="39" spans="1:11" s="1" customFormat="1" ht="12.75">
      <c r="A39" s="4"/>
      <c r="B39" s="37" t="s">
        <v>60</v>
      </c>
      <c r="C39" s="140"/>
      <c r="D39" s="17">
        <f t="shared" si="5"/>
        <v>0</v>
      </c>
      <c r="E39" s="29">
        <f t="shared" si="7"/>
        <v>0</v>
      </c>
      <c r="F39" s="132">
        <f t="shared" si="4"/>
        <v>0</v>
      </c>
      <c r="G39" s="17">
        <f t="shared" si="0"/>
        <v>0</v>
      </c>
      <c r="H39" s="29">
        <f t="shared" si="1"/>
        <v>0</v>
      </c>
      <c r="I39" s="132"/>
      <c r="J39" s="17">
        <f t="shared" si="2"/>
        <v>0</v>
      </c>
      <c r="K39" s="18">
        <f t="shared" si="3"/>
        <v>0</v>
      </c>
    </row>
    <row r="40" spans="1:11" s="1" customFormat="1" ht="12.75">
      <c r="A40" s="4"/>
      <c r="B40" s="35" t="s">
        <v>34</v>
      </c>
      <c r="C40" s="141"/>
      <c r="D40" s="11">
        <f t="shared" si="5"/>
        <v>0</v>
      </c>
      <c r="E40" s="30">
        <f t="shared" si="7"/>
        <v>0</v>
      </c>
      <c r="F40" s="126">
        <f t="shared" si="4"/>
        <v>0</v>
      </c>
      <c r="G40" s="11">
        <f t="shared" si="0"/>
        <v>0</v>
      </c>
      <c r="H40" s="30">
        <f t="shared" si="1"/>
        <v>0</v>
      </c>
      <c r="I40" s="126"/>
      <c r="J40" s="11">
        <f t="shared" si="2"/>
        <v>0</v>
      </c>
      <c r="K40" s="12">
        <f t="shared" si="3"/>
        <v>0</v>
      </c>
    </row>
    <row r="41" spans="1:11" s="1" customFormat="1" ht="12.75">
      <c r="A41" s="4"/>
      <c r="B41" s="35" t="s">
        <v>25</v>
      </c>
      <c r="C41" s="141"/>
      <c r="D41" s="11">
        <f t="shared" si="5"/>
        <v>0</v>
      </c>
      <c r="E41" s="30">
        <f t="shared" si="7"/>
        <v>0</v>
      </c>
      <c r="F41" s="126">
        <f t="shared" si="4"/>
        <v>0</v>
      </c>
      <c r="G41" s="11">
        <f t="shared" si="0"/>
        <v>0</v>
      </c>
      <c r="H41" s="30">
        <f t="shared" si="1"/>
        <v>0</v>
      </c>
      <c r="I41" s="126"/>
      <c r="J41" s="11">
        <f t="shared" si="2"/>
        <v>0</v>
      </c>
      <c r="K41" s="12">
        <f t="shared" si="3"/>
        <v>0</v>
      </c>
    </row>
    <row r="42" spans="1:11" s="1" customFormat="1" ht="13.5" thickBot="1">
      <c r="A42" s="5"/>
      <c r="B42" s="35" t="s">
        <v>35</v>
      </c>
      <c r="C42" s="141"/>
      <c r="D42" s="11">
        <f t="shared" si="5"/>
        <v>0</v>
      </c>
      <c r="E42" s="30">
        <f t="shared" si="7"/>
        <v>0</v>
      </c>
      <c r="F42" s="127">
        <f t="shared" si="4"/>
        <v>0</v>
      </c>
      <c r="G42" s="11">
        <f t="shared" si="0"/>
        <v>0</v>
      </c>
      <c r="H42" s="30">
        <f t="shared" si="1"/>
        <v>0</v>
      </c>
      <c r="I42" s="126"/>
      <c r="J42" s="11">
        <f t="shared" si="2"/>
        <v>0</v>
      </c>
      <c r="K42" s="12">
        <f t="shared" si="3"/>
        <v>0</v>
      </c>
    </row>
    <row r="43" spans="1:11" s="6" customFormat="1" ht="28.5" customHeight="1" thickBot="1">
      <c r="A43" s="92" t="s">
        <v>21</v>
      </c>
      <c r="B43" s="86" t="s">
        <v>64</v>
      </c>
      <c r="C43" s="142"/>
      <c r="D43" s="88">
        <f t="shared" si="5"/>
        <v>0</v>
      </c>
      <c r="E43" s="89">
        <f t="shared" si="7"/>
        <v>0</v>
      </c>
      <c r="F43" s="129">
        <f t="shared" si="4"/>
        <v>0</v>
      </c>
      <c r="G43" s="88">
        <f t="shared" si="0"/>
        <v>0</v>
      </c>
      <c r="H43" s="89">
        <f t="shared" si="1"/>
        <v>0</v>
      </c>
      <c r="I43" s="139"/>
      <c r="J43" s="88">
        <f t="shared" si="2"/>
        <v>0</v>
      </c>
      <c r="K43" s="107">
        <f t="shared" si="3"/>
        <v>0</v>
      </c>
    </row>
    <row r="44" spans="1:11" s="1" customFormat="1" ht="27.75" customHeight="1" thickBot="1">
      <c r="A44" s="9"/>
      <c r="B44" s="155" t="s">
        <v>81</v>
      </c>
      <c r="C44" s="140"/>
      <c r="D44" s="17">
        <f t="shared" si="5"/>
        <v>0</v>
      </c>
      <c r="E44" s="29">
        <f t="shared" si="7"/>
        <v>0</v>
      </c>
      <c r="F44" s="137">
        <f t="shared" si="4"/>
        <v>0</v>
      </c>
      <c r="G44" s="17">
        <f t="shared" si="0"/>
        <v>0</v>
      </c>
      <c r="H44" s="29">
        <f t="shared" si="1"/>
        <v>0</v>
      </c>
      <c r="I44" s="132"/>
      <c r="J44" s="17">
        <f t="shared" si="2"/>
        <v>0</v>
      </c>
      <c r="K44" s="18">
        <f t="shared" si="3"/>
        <v>0</v>
      </c>
    </row>
    <row r="45" spans="1:11" s="1" customFormat="1" ht="16.5" customHeight="1" thickBot="1">
      <c r="A45" s="4"/>
      <c r="B45" s="153" t="s">
        <v>79</v>
      </c>
      <c r="C45" s="141"/>
      <c r="D45" s="11">
        <f t="shared" si="5"/>
        <v>0</v>
      </c>
      <c r="E45" s="30">
        <f t="shared" si="7"/>
        <v>0</v>
      </c>
      <c r="F45" s="135">
        <f t="shared" si="4"/>
        <v>0</v>
      </c>
      <c r="G45" s="11">
        <f t="shared" si="0"/>
        <v>0</v>
      </c>
      <c r="H45" s="30">
        <f t="shared" si="1"/>
        <v>0</v>
      </c>
      <c r="I45" s="126"/>
      <c r="J45" s="11">
        <f t="shared" si="2"/>
        <v>0</v>
      </c>
      <c r="K45" s="12">
        <f t="shared" si="3"/>
        <v>0</v>
      </c>
    </row>
    <row r="46" spans="1:11" s="1" customFormat="1" ht="18" customHeight="1" thickBot="1">
      <c r="A46" s="93" t="s">
        <v>77</v>
      </c>
      <c r="B46" s="86" t="s">
        <v>63</v>
      </c>
      <c r="C46" s="142"/>
      <c r="D46" s="88">
        <f t="shared" si="5"/>
        <v>0</v>
      </c>
      <c r="E46" s="89">
        <f t="shared" si="7"/>
        <v>0</v>
      </c>
      <c r="F46" s="129">
        <f t="shared" si="4"/>
        <v>0</v>
      </c>
      <c r="G46" s="88">
        <f>F46*1000/$G$2</f>
        <v>0</v>
      </c>
      <c r="H46" s="89">
        <f t="shared" si="1"/>
        <v>0</v>
      </c>
      <c r="I46" s="139"/>
      <c r="J46" s="88">
        <f>I46*1000/$J$2</f>
        <v>0</v>
      </c>
      <c r="K46" s="91">
        <f t="shared" si="3"/>
        <v>0</v>
      </c>
    </row>
    <row r="47" spans="1:11" s="6" customFormat="1" ht="21" customHeight="1" thickBot="1">
      <c r="A47" s="93" t="s">
        <v>29</v>
      </c>
      <c r="B47" s="86" t="s">
        <v>65</v>
      </c>
      <c r="C47" s="142">
        <v>152</v>
      </c>
      <c r="D47" s="88">
        <f t="shared" si="5"/>
        <v>43.23094425483504</v>
      </c>
      <c r="E47" s="89">
        <f t="shared" si="7"/>
        <v>29.6875</v>
      </c>
      <c r="F47" s="129">
        <f t="shared" si="4"/>
        <v>69</v>
      </c>
      <c r="G47" s="88">
        <f t="shared" si="0"/>
        <v>3.596559812353401</v>
      </c>
      <c r="H47" s="89">
        <f t="shared" si="1"/>
        <v>2.2072936660268714</v>
      </c>
      <c r="I47" s="139">
        <v>221</v>
      </c>
      <c r="J47" s="88">
        <f t="shared" si="2"/>
        <v>9.735253953570327</v>
      </c>
      <c r="K47" s="91">
        <f t="shared" si="3"/>
        <v>6.074766355140187</v>
      </c>
    </row>
    <row r="48" spans="1:11" s="6" customFormat="1" ht="19.5" customHeight="1" thickBot="1">
      <c r="A48" s="92" t="s">
        <v>30</v>
      </c>
      <c r="B48" s="86" t="s">
        <v>66</v>
      </c>
      <c r="C48" s="142"/>
      <c r="D48" s="88">
        <f t="shared" si="5"/>
        <v>0</v>
      </c>
      <c r="E48" s="89">
        <f t="shared" si="7"/>
        <v>0</v>
      </c>
      <c r="F48" s="129">
        <f t="shared" si="4"/>
        <v>19</v>
      </c>
      <c r="G48" s="88">
        <f t="shared" si="0"/>
        <v>0.9903570497784727</v>
      </c>
      <c r="H48" s="89">
        <f t="shared" si="1"/>
        <v>0.6078055022392834</v>
      </c>
      <c r="I48" s="139">
        <v>19</v>
      </c>
      <c r="J48" s="88">
        <f t="shared" si="2"/>
        <v>0.8369675344698472</v>
      </c>
      <c r="K48" s="91">
        <f t="shared" si="3"/>
        <v>0.5222649807586586</v>
      </c>
    </row>
    <row r="49" spans="1:11" s="1" customFormat="1" ht="15.75" customHeight="1">
      <c r="A49" s="4"/>
      <c r="B49" s="37" t="s">
        <v>67</v>
      </c>
      <c r="C49" s="140"/>
      <c r="D49" s="17">
        <f t="shared" si="5"/>
        <v>0</v>
      </c>
      <c r="E49" s="29">
        <f aca="true" t="shared" si="8" ref="E49:E56">C49*100/C$58</f>
        <v>0</v>
      </c>
      <c r="F49" s="132">
        <f t="shared" si="4"/>
        <v>0</v>
      </c>
      <c r="G49" s="17">
        <f t="shared" si="0"/>
        <v>0</v>
      </c>
      <c r="H49" s="29">
        <f t="shared" si="1"/>
        <v>0</v>
      </c>
      <c r="I49" s="132"/>
      <c r="J49" s="17">
        <f t="shared" si="2"/>
        <v>0</v>
      </c>
      <c r="K49" s="18">
        <f t="shared" si="3"/>
        <v>0</v>
      </c>
    </row>
    <row r="50" spans="1:11" s="1" customFormat="1" ht="12.75">
      <c r="A50" s="4"/>
      <c r="B50" s="35" t="s">
        <v>71</v>
      </c>
      <c r="C50" s="141"/>
      <c r="D50" s="11">
        <f t="shared" si="5"/>
        <v>0</v>
      </c>
      <c r="E50" s="30">
        <f t="shared" si="8"/>
        <v>0</v>
      </c>
      <c r="F50" s="126">
        <f t="shared" si="4"/>
        <v>0</v>
      </c>
      <c r="G50" s="11">
        <f t="shared" si="0"/>
        <v>0</v>
      </c>
      <c r="H50" s="30">
        <f t="shared" si="1"/>
        <v>0</v>
      </c>
      <c r="I50" s="126"/>
      <c r="J50" s="11">
        <f t="shared" si="2"/>
        <v>0</v>
      </c>
      <c r="K50" s="12">
        <f t="shared" si="3"/>
        <v>0</v>
      </c>
    </row>
    <row r="51" spans="1:11" s="1" customFormat="1" ht="15" customHeight="1">
      <c r="A51" s="4"/>
      <c r="B51" s="35" t="s">
        <v>68</v>
      </c>
      <c r="C51" s="141"/>
      <c r="D51" s="11">
        <f t="shared" si="5"/>
        <v>0</v>
      </c>
      <c r="E51" s="30">
        <f t="shared" si="8"/>
        <v>0</v>
      </c>
      <c r="F51" s="126">
        <f t="shared" si="4"/>
        <v>0</v>
      </c>
      <c r="G51" s="11">
        <f t="shared" si="0"/>
        <v>0</v>
      </c>
      <c r="H51" s="30">
        <f t="shared" si="1"/>
        <v>0</v>
      </c>
      <c r="I51" s="126"/>
      <c r="J51" s="11">
        <f t="shared" si="2"/>
        <v>0</v>
      </c>
      <c r="K51" s="12">
        <f t="shared" si="3"/>
        <v>0</v>
      </c>
    </row>
    <row r="52" spans="1:11" s="1" customFormat="1" ht="12.75">
      <c r="A52" s="4"/>
      <c r="B52" s="35" t="s">
        <v>72</v>
      </c>
      <c r="C52" s="141"/>
      <c r="D52" s="11">
        <f t="shared" si="5"/>
        <v>0</v>
      </c>
      <c r="E52" s="30">
        <f t="shared" si="8"/>
        <v>0</v>
      </c>
      <c r="F52" s="126">
        <f t="shared" si="4"/>
        <v>0</v>
      </c>
      <c r="G52" s="11">
        <f t="shared" si="0"/>
        <v>0</v>
      </c>
      <c r="H52" s="30">
        <f t="shared" si="1"/>
        <v>0</v>
      </c>
      <c r="I52" s="126"/>
      <c r="J52" s="11">
        <f t="shared" si="2"/>
        <v>0</v>
      </c>
      <c r="K52" s="12">
        <f t="shared" si="3"/>
        <v>0</v>
      </c>
    </row>
    <row r="53" spans="1:11" s="1" customFormat="1" ht="15" customHeight="1">
      <c r="A53" s="4"/>
      <c r="B53" s="35" t="s">
        <v>69</v>
      </c>
      <c r="C53" s="141"/>
      <c r="D53" s="11">
        <f t="shared" si="5"/>
        <v>0</v>
      </c>
      <c r="E53" s="30">
        <f t="shared" si="8"/>
        <v>0</v>
      </c>
      <c r="F53" s="126">
        <f t="shared" si="4"/>
        <v>0</v>
      </c>
      <c r="G53" s="11">
        <f t="shared" si="0"/>
        <v>0</v>
      </c>
      <c r="H53" s="30">
        <f t="shared" si="1"/>
        <v>0</v>
      </c>
      <c r="I53" s="126"/>
      <c r="J53" s="11">
        <f t="shared" si="2"/>
        <v>0</v>
      </c>
      <c r="K53" s="12">
        <f t="shared" si="3"/>
        <v>0</v>
      </c>
    </row>
    <row r="54" spans="1:11" s="1" customFormat="1" ht="12.75">
      <c r="A54" s="4"/>
      <c r="B54" s="35" t="s">
        <v>73</v>
      </c>
      <c r="C54" s="141"/>
      <c r="D54" s="11">
        <f t="shared" si="5"/>
        <v>0</v>
      </c>
      <c r="E54" s="30">
        <f t="shared" si="8"/>
        <v>0</v>
      </c>
      <c r="F54" s="126">
        <f t="shared" si="4"/>
        <v>0</v>
      </c>
      <c r="G54" s="11">
        <f t="shared" si="0"/>
        <v>0</v>
      </c>
      <c r="H54" s="30">
        <f t="shared" si="1"/>
        <v>0</v>
      </c>
      <c r="I54" s="126"/>
      <c r="J54" s="11">
        <f t="shared" si="2"/>
        <v>0</v>
      </c>
      <c r="K54" s="12">
        <f t="shared" si="3"/>
        <v>0</v>
      </c>
    </row>
    <row r="55" spans="1:11" s="1" customFormat="1" ht="15.75" customHeight="1">
      <c r="A55" s="4"/>
      <c r="B55" s="35" t="s">
        <v>70</v>
      </c>
      <c r="C55" s="141"/>
      <c r="D55" s="11">
        <f t="shared" si="5"/>
        <v>0</v>
      </c>
      <c r="E55" s="30">
        <f t="shared" si="8"/>
        <v>0</v>
      </c>
      <c r="F55" s="126">
        <f t="shared" si="4"/>
        <v>0</v>
      </c>
      <c r="G55" s="11">
        <f t="shared" si="0"/>
        <v>0</v>
      </c>
      <c r="H55" s="30">
        <f t="shared" si="1"/>
        <v>0</v>
      </c>
      <c r="I55" s="126"/>
      <c r="J55" s="11">
        <f t="shared" si="2"/>
        <v>0</v>
      </c>
      <c r="K55" s="12">
        <f t="shared" si="3"/>
        <v>0</v>
      </c>
    </row>
    <row r="56" spans="1:11" s="1" customFormat="1" ht="12.75">
      <c r="A56" s="4"/>
      <c r="B56" s="35" t="s">
        <v>74</v>
      </c>
      <c r="C56" s="141"/>
      <c r="D56" s="11">
        <f t="shared" si="5"/>
        <v>0</v>
      </c>
      <c r="E56" s="30">
        <f t="shared" si="8"/>
        <v>0</v>
      </c>
      <c r="F56" s="126">
        <f t="shared" si="4"/>
        <v>0</v>
      </c>
      <c r="G56" s="11">
        <f t="shared" si="0"/>
        <v>0</v>
      </c>
      <c r="H56" s="30">
        <f t="shared" si="1"/>
        <v>0</v>
      </c>
      <c r="I56" s="126"/>
      <c r="J56" s="11">
        <f t="shared" si="2"/>
        <v>0</v>
      </c>
      <c r="K56" s="12">
        <f t="shared" si="3"/>
        <v>0</v>
      </c>
    </row>
    <row r="57" spans="1:11" s="1" customFormat="1" ht="16.5" customHeight="1" thickBot="1">
      <c r="A57" s="4"/>
      <c r="B57" s="35" t="s">
        <v>33</v>
      </c>
      <c r="C57" s="133"/>
      <c r="D57" s="11">
        <f t="shared" si="5"/>
        <v>0</v>
      </c>
      <c r="E57" s="133"/>
      <c r="F57" s="133">
        <f t="shared" si="4"/>
        <v>0</v>
      </c>
      <c r="G57" s="11">
        <f t="shared" si="0"/>
        <v>0</v>
      </c>
      <c r="H57" s="30">
        <f t="shared" si="1"/>
        <v>0</v>
      </c>
      <c r="I57" s="126"/>
      <c r="J57" s="11">
        <f t="shared" si="2"/>
        <v>0</v>
      </c>
      <c r="K57" s="12">
        <f t="shared" si="3"/>
        <v>0</v>
      </c>
    </row>
    <row r="58" spans="1:11" s="6" customFormat="1" ht="21" customHeight="1" thickBot="1">
      <c r="A58" s="93" t="s">
        <v>101</v>
      </c>
      <c r="B58" s="86" t="s">
        <v>100</v>
      </c>
      <c r="C58" s="87">
        <v>1</v>
      </c>
      <c r="D58" s="88">
        <f t="shared" si="5"/>
        <v>0.2844141069397042</v>
      </c>
      <c r="E58" s="89">
        <f>C58*100/C$61</f>
        <v>0.1953125</v>
      </c>
      <c r="F58" s="78">
        <f t="shared" si="4"/>
        <v>235</v>
      </c>
      <c r="G58" s="88">
        <f t="shared" si="0"/>
        <v>12.249152984102164</v>
      </c>
      <c r="H58" s="89">
        <f>F58*100/F$61</f>
        <v>7.517594369801664</v>
      </c>
      <c r="I58" s="139">
        <v>236</v>
      </c>
      <c r="J58" s="88">
        <f t="shared" si="2"/>
        <v>10.396017796572838</v>
      </c>
      <c r="K58" s="91">
        <f>I58*100/I$61</f>
        <v>6.487080813633865</v>
      </c>
    </row>
    <row r="59" spans="1:11" s="1" customFormat="1" ht="12.75">
      <c r="A59" s="4"/>
      <c r="B59" s="37" t="s">
        <v>102</v>
      </c>
      <c r="C59" s="109">
        <v>1</v>
      </c>
      <c r="D59" s="17">
        <f t="shared" si="5"/>
        <v>0.2844141069397042</v>
      </c>
      <c r="E59" s="29">
        <f>C59*100/C$61</f>
        <v>0.1953125</v>
      </c>
      <c r="F59" s="81">
        <f t="shared" si="4"/>
        <v>235</v>
      </c>
      <c r="G59" s="17">
        <f t="shared" si="0"/>
        <v>12.249152984102164</v>
      </c>
      <c r="H59" s="29">
        <f>F59*100/F$61</f>
        <v>7.517594369801664</v>
      </c>
      <c r="I59" s="132">
        <v>236</v>
      </c>
      <c r="J59" s="17">
        <f t="shared" si="2"/>
        <v>10.396017796572838</v>
      </c>
      <c r="K59" s="18">
        <f>I59*100/I$61</f>
        <v>6.487080813633865</v>
      </c>
    </row>
    <row r="60" spans="1:11" s="1" customFormat="1" ht="13.5" thickBot="1">
      <c r="A60" s="22"/>
      <c r="B60" s="227" t="s">
        <v>103</v>
      </c>
      <c r="C60" s="113"/>
      <c r="D60" s="17">
        <f t="shared" si="5"/>
        <v>0</v>
      </c>
      <c r="E60" s="29">
        <f>C60*100/C$61</f>
        <v>0</v>
      </c>
      <c r="F60" s="81">
        <f t="shared" si="4"/>
        <v>0</v>
      </c>
      <c r="G60" s="17">
        <f t="shared" si="0"/>
        <v>0</v>
      </c>
      <c r="H60" s="29">
        <f>F60*100/F$61</f>
        <v>0</v>
      </c>
      <c r="I60" s="132"/>
      <c r="J60" s="17">
        <f t="shared" si="2"/>
        <v>0</v>
      </c>
      <c r="K60" s="18">
        <f>I60*100/I$61</f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512</v>
      </c>
      <c r="D61" s="204">
        <f t="shared" si="5"/>
        <v>145.62002275312855</v>
      </c>
      <c r="E61" s="89"/>
      <c r="F61" s="139">
        <f>F48+F47+F46+F43+F38+F34+F33+F32+F27+F22+F18+F17+F16+F14+F13+F11+F10+F8+F5+F58</f>
        <v>3126</v>
      </c>
      <c r="G61" s="204">
        <f t="shared" si="0"/>
        <v>162.93979671618453</v>
      </c>
      <c r="H61" s="89"/>
      <c r="I61" s="139">
        <f>I48+I47+I46+I43+I38+I34+I33+I32+I27+I22+I18+I17+I16+I14+I13+I11+I10+I8+I5+I58</f>
        <v>3638</v>
      </c>
      <c r="J61" s="204">
        <f t="shared" si="2"/>
        <v>160.2572573895423</v>
      </c>
      <c r="K61" s="91"/>
    </row>
    <row r="64" spans="2:8" ht="12.75">
      <c r="B64" s="243" t="s">
        <v>104</v>
      </c>
      <c r="C64" s="243"/>
      <c r="D64" s="243"/>
      <c r="E64" s="243"/>
      <c r="F64" s="243"/>
      <c r="G64" s="243"/>
      <c r="H64" s="243"/>
    </row>
  </sheetData>
  <sheetProtection/>
  <mergeCells count="4">
    <mergeCell ref="A1:K1"/>
    <mergeCell ref="A3:A4"/>
    <mergeCell ref="B3:B4"/>
    <mergeCell ref="B64:H64"/>
  </mergeCells>
  <printOptions horizontalCentered="1"/>
  <pageMargins left="0.75" right="0.75" top="0.4330708661417323" bottom="0.6692913385826772" header="0" footer="0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3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K57" sqref="K5:K57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">
        <v>4447.5</v>
      </c>
      <c r="F2" s="226"/>
      <c r="G2" s="3">
        <v>29369</v>
      </c>
      <c r="I2" s="226"/>
      <c r="J2" s="2">
        <f>G2+D2</f>
        <v>33816.5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84" t="s">
        <v>9</v>
      </c>
      <c r="B5" s="148" t="s">
        <v>26</v>
      </c>
      <c r="C5" s="139"/>
      <c r="D5" s="88">
        <f aca="true" t="shared" si="0" ref="D5:D61">C5*1000/$D$2</f>
        <v>0</v>
      </c>
      <c r="E5" s="89">
        <f aca="true" t="shared" si="1" ref="E5:E36">C5*100/C$61</f>
        <v>0</v>
      </c>
      <c r="F5" s="129">
        <f>I5-C5</f>
        <v>0</v>
      </c>
      <c r="G5" s="88">
        <f aca="true" t="shared" si="2" ref="G5:G61">F5*1000/$G$2</f>
        <v>0</v>
      </c>
      <c r="H5" s="89">
        <f aca="true" t="shared" si="3" ref="H5:H48">F5*100/F$61</f>
        <v>0</v>
      </c>
      <c r="I5" s="139"/>
      <c r="J5" s="88">
        <f aca="true" t="shared" si="4" ref="J5:J61">I5*1000/$J$2</f>
        <v>0</v>
      </c>
      <c r="K5" s="91">
        <f aca="true" t="shared" si="5" ref="K5:K36">I5*100/I$61</f>
        <v>0</v>
      </c>
    </row>
    <row r="6" spans="1:11" s="1" customFormat="1" ht="12.75" customHeight="1">
      <c r="A6" s="4"/>
      <c r="B6" s="37" t="s">
        <v>36</v>
      </c>
      <c r="C6" s="140"/>
      <c r="D6" s="17">
        <f t="shared" si="0"/>
        <v>0</v>
      </c>
      <c r="E6" s="29">
        <f t="shared" si="1"/>
        <v>0</v>
      </c>
      <c r="F6" s="132"/>
      <c r="G6" s="17">
        <f t="shared" si="2"/>
        <v>0</v>
      </c>
      <c r="H6" s="29">
        <f t="shared" si="3"/>
        <v>0</v>
      </c>
      <c r="I6" s="132"/>
      <c r="J6" s="17">
        <f t="shared" si="4"/>
        <v>0</v>
      </c>
      <c r="K6" s="18">
        <f t="shared" si="5"/>
        <v>0</v>
      </c>
    </row>
    <row r="7" spans="1:11" s="1" customFormat="1" ht="14.25" customHeight="1" thickBot="1">
      <c r="A7" s="4"/>
      <c r="B7" s="36" t="s">
        <v>37</v>
      </c>
      <c r="C7" s="141"/>
      <c r="D7" s="11">
        <f t="shared" si="0"/>
        <v>0</v>
      </c>
      <c r="E7" s="30">
        <f t="shared" si="1"/>
        <v>0</v>
      </c>
      <c r="F7" s="127"/>
      <c r="G7" s="13">
        <f t="shared" si="2"/>
        <v>0</v>
      </c>
      <c r="H7" s="32">
        <f t="shared" si="3"/>
        <v>0</v>
      </c>
      <c r="I7" s="134"/>
      <c r="J7" s="13">
        <f t="shared" si="4"/>
        <v>0</v>
      </c>
      <c r="K7" s="12">
        <f t="shared" si="5"/>
        <v>0</v>
      </c>
    </row>
    <row r="8" spans="1:11" ht="13.5" customHeight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1"/>
        <v>0</v>
      </c>
      <c r="F8" s="129">
        <f aca="true" t="shared" si="6" ref="F8:F60">I8-C8</f>
        <v>3</v>
      </c>
      <c r="G8" s="88">
        <f t="shared" si="2"/>
        <v>0.10214852395382887</v>
      </c>
      <c r="H8" s="89">
        <f t="shared" si="3"/>
        <v>0.1400560224089636</v>
      </c>
      <c r="I8" s="139">
        <v>3</v>
      </c>
      <c r="J8" s="88">
        <f t="shared" si="4"/>
        <v>0.08871408927594518</v>
      </c>
      <c r="K8" s="91">
        <f t="shared" si="5"/>
        <v>0.1279317697228145</v>
      </c>
    </row>
    <row r="9" spans="1:11" s="1" customFormat="1" ht="15" customHeight="1" thickBot="1">
      <c r="A9" s="15"/>
      <c r="B9" s="37" t="s">
        <v>39</v>
      </c>
      <c r="C9" s="140"/>
      <c r="D9" s="17">
        <f t="shared" si="0"/>
        <v>0</v>
      </c>
      <c r="E9" s="29">
        <f t="shared" si="1"/>
        <v>0</v>
      </c>
      <c r="F9" s="127">
        <f t="shared" si="6"/>
        <v>3</v>
      </c>
      <c r="G9" s="17">
        <f t="shared" si="2"/>
        <v>0.10214852395382887</v>
      </c>
      <c r="H9" s="29">
        <f t="shared" si="3"/>
        <v>0.1400560224089636</v>
      </c>
      <c r="I9" s="132">
        <v>3</v>
      </c>
      <c r="J9" s="17">
        <f t="shared" si="4"/>
        <v>0.08871408927594518</v>
      </c>
      <c r="K9" s="18">
        <f t="shared" si="5"/>
        <v>0.1279317697228145</v>
      </c>
    </row>
    <row r="10" spans="1:11" s="6" customFormat="1" ht="15.75" customHeight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>
        <f t="shared" si="6"/>
        <v>0</v>
      </c>
      <c r="G10" s="88">
        <f t="shared" si="2"/>
        <v>0</v>
      </c>
      <c r="H10" s="89">
        <f t="shared" si="3"/>
        <v>0</v>
      </c>
      <c r="I10" s="139"/>
      <c r="J10" s="88">
        <f t="shared" si="4"/>
        <v>0</v>
      </c>
      <c r="K10" s="91">
        <f t="shared" si="5"/>
        <v>0</v>
      </c>
    </row>
    <row r="11" spans="1:11" s="6" customFormat="1" ht="30" customHeight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>
        <f t="shared" si="6"/>
        <v>17</v>
      </c>
      <c r="G11" s="88">
        <f t="shared" si="2"/>
        <v>0.5788416357383636</v>
      </c>
      <c r="H11" s="89">
        <f t="shared" si="3"/>
        <v>0.7936507936507936</v>
      </c>
      <c r="I11" s="139">
        <v>17</v>
      </c>
      <c r="J11" s="88">
        <f t="shared" si="4"/>
        <v>0.5027131725636893</v>
      </c>
      <c r="K11" s="91">
        <f t="shared" si="5"/>
        <v>0.7249466950959488</v>
      </c>
    </row>
    <row r="12" spans="1:11" s="6" customFormat="1" ht="16.5" customHeight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>
        <f t="shared" si="6"/>
        <v>17</v>
      </c>
      <c r="G12" s="27">
        <f t="shared" si="2"/>
        <v>0.5788416357383636</v>
      </c>
      <c r="H12" s="31">
        <f t="shared" si="3"/>
        <v>0.7936507936507936</v>
      </c>
      <c r="I12" s="127">
        <v>17</v>
      </c>
      <c r="J12" s="27">
        <f t="shared" si="4"/>
        <v>0.5027131725636893</v>
      </c>
      <c r="K12" s="28">
        <f t="shared" si="5"/>
        <v>0.7249466950959488</v>
      </c>
    </row>
    <row r="13" spans="1:11" s="6" customFormat="1" ht="15" customHeight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1"/>
        <v>0</v>
      </c>
      <c r="F13" s="129">
        <f t="shared" si="6"/>
        <v>0</v>
      </c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15.75" customHeight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1"/>
        <v>0</v>
      </c>
      <c r="F14" s="129">
        <f t="shared" si="6"/>
        <v>65</v>
      </c>
      <c r="G14" s="88">
        <f t="shared" si="2"/>
        <v>2.2132180189996253</v>
      </c>
      <c r="H14" s="89">
        <f t="shared" si="3"/>
        <v>3.034547152194211</v>
      </c>
      <c r="I14" s="139">
        <v>65</v>
      </c>
      <c r="J14" s="88">
        <f t="shared" si="4"/>
        <v>1.9221386009788122</v>
      </c>
      <c r="K14" s="107">
        <f t="shared" si="5"/>
        <v>2.771855010660981</v>
      </c>
    </row>
    <row r="15" spans="1:11" s="1" customFormat="1" ht="15.75" customHeight="1" thickBot="1">
      <c r="A15" s="4"/>
      <c r="B15" s="39" t="s">
        <v>44</v>
      </c>
      <c r="C15" s="144"/>
      <c r="D15" s="13">
        <f t="shared" si="0"/>
        <v>0</v>
      </c>
      <c r="E15" s="32">
        <f t="shared" si="1"/>
        <v>0</v>
      </c>
      <c r="F15" s="127">
        <f t="shared" si="6"/>
        <v>0</v>
      </c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6.5" customHeight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>
        <f t="shared" si="6"/>
        <v>0</v>
      </c>
      <c r="G16" s="101">
        <f t="shared" si="2"/>
        <v>0</v>
      </c>
      <c r="H16" s="102">
        <f t="shared" si="3"/>
        <v>0</v>
      </c>
      <c r="I16" s="129"/>
      <c r="J16" s="101">
        <f t="shared" si="4"/>
        <v>0</v>
      </c>
      <c r="K16" s="103">
        <f t="shared" si="5"/>
        <v>0</v>
      </c>
    </row>
    <row r="17" spans="1:11" s="6" customFormat="1" ht="18" customHeight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>
        <f t="shared" si="6"/>
        <v>113</v>
      </c>
      <c r="G17" s="88">
        <f t="shared" si="2"/>
        <v>3.8475944022608872</v>
      </c>
      <c r="H17" s="89">
        <f t="shared" si="3"/>
        <v>5.275443510737628</v>
      </c>
      <c r="I17" s="139">
        <v>113</v>
      </c>
      <c r="J17" s="88">
        <f t="shared" si="4"/>
        <v>3.341564029393935</v>
      </c>
      <c r="K17" s="91">
        <f t="shared" si="5"/>
        <v>4.818763326226013</v>
      </c>
    </row>
    <row r="18" spans="1:11" s="6" customFormat="1" ht="18" customHeight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1"/>
        <v>0</v>
      </c>
      <c r="F18" s="129">
        <f t="shared" si="6"/>
        <v>551</v>
      </c>
      <c r="G18" s="88">
        <f t="shared" si="2"/>
        <v>18.7612788995199</v>
      </c>
      <c r="H18" s="89">
        <f t="shared" si="3"/>
        <v>25.723622782446313</v>
      </c>
      <c r="I18" s="139">
        <v>551</v>
      </c>
      <c r="J18" s="88">
        <f t="shared" si="4"/>
        <v>16.293821063681932</v>
      </c>
      <c r="K18" s="91">
        <f t="shared" si="5"/>
        <v>23.49680170575693</v>
      </c>
    </row>
    <row r="19" spans="1:11" s="1" customFormat="1" ht="14.25" customHeight="1">
      <c r="A19" s="4"/>
      <c r="B19" s="35" t="s">
        <v>47</v>
      </c>
      <c r="C19" s="140"/>
      <c r="D19" s="17">
        <f t="shared" si="0"/>
        <v>0</v>
      </c>
      <c r="E19" s="29">
        <f t="shared" si="1"/>
        <v>0</v>
      </c>
      <c r="F19" s="132">
        <f t="shared" si="6"/>
        <v>0</v>
      </c>
      <c r="G19" s="17">
        <f t="shared" si="2"/>
        <v>0</v>
      </c>
      <c r="H19" s="29">
        <f t="shared" si="3"/>
        <v>0</v>
      </c>
      <c r="I19" s="132"/>
      <c r="J19" s="17">
        <f t="shared" si="4"/>
        <v>0</v>
      </c>
      <c r="K19" s="18">
        <f t="shared" si="5"/>
        <v>0</v>
      </c>
    </row>
    <row r="20" spans="1:11" s="1" customFormat="1" ht="15.75" customHeight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>
        <f t="shared" si="6"/>
        <v>7</v>
      </c>
      <c r="G20" s="11">
        <f t="shared" si="2"/>
        <v>0.23834655589226736</v>
      </c>
      <c r="H20" s="30">
        <f t="shared" si="3"/>
        <v>0.32679738562091504</v>
      </c>
      <c r="I20" s="126">
        <v>7</v>
      </c>
      <c r="J20" s="11">
        <f t="shared" si="4"/>
        <v>0.20699954164387208</v>
      </c>
      <c r="K20" s="12">
        <f t="shared" si="5"/>
        <v>0.29850746268656714</v>
      </c>
    </row>
    <row r="21" spans="1:11" s="1" customFormat="1" ht="16.5" customHeight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>
        <f t="shared" si="6"/>
        <v>214</v>
      </c>
      <c r="G21" s="11">
        <f t="shared" si="2"/>
        <v>7.286594708706459</v>
      </c>
      <c r="H21" s="30">
        <f t="shared" si="3"/>
        <v>9.990662931839402</v>
      </c>
      <c r="I21" s="126">
        <v>214</v>
      </c>
      <c r="J21" s="11">
        <f t="shared" si="4"/>
        <v>6.3282717016840895</v>
      </c>
      <c r="K21" s="12">
        <f t="shared" si="5"/>
        <v>9.125799573560768</v>
      </c>
    </row>
    <row r="22" spans="1:11" s="6" customFormat="1" ht="15.75" customHeight="1" thickBot="1">
      <c r="A22" s="92" t="s">
        <v>28</v>
      </c>
      <c r="B22" s="86" t="s">
        <v>50</v>
      </c>
      <c r="C22" s="142">
        <v>192</v>
      </c>
      <c r="D22" s="88">
        <f t="shared" si="0"/>
        <v>43.17032040472176</v>
      </c>
      <c r="E22" s="89">
        <f t="shared" si="1"/>
        <v>94.58128078817734</v>
      </c>
      <c r="F22" s="129">
        <f t="shared" si="6"/>
        <v>602</v>
      </c>
      <c r="G22" s="88">
        <f t="shared" si="2"/>
        <v>20.497803806734993</v>
      </c>
      <c r="H22" s="89">
        <f t="shared" si="3"/>
        <v>28.104575163398692</v>
      </c>
      <c r="I22" s="139">
        <v>794</v>
      </c>
      <c r="J22" s="88">
        <f t="shared" si="4"/>
        <v>23.47966229503349</v>
      </c>
      <c r="K22" s="91">
        <f t="shared" si="5"/>
        <v>33.859275053304906</v>
      </c>
    </row>
    <row r="23" spans="1:11" s="1" customFormat="1" ht="15.75" customHeight="1">
      <c r="A23" s="4"/>
      <c r="B23" s="37" t="s">
        <v>51</v>
      </c>
      <c r="C23" s="140"/>
      <c r="D23" s="17">
        <f t="shared" si="0"/>
        <v>0</v>
      </c>
      <c r="E23" s="29">
        <f t="shared" si="1"/>
        <v>0</v>
      </c>
      <c r="F23" s="132">
        <f t="shared" si="6"/>
        <v>0</v>
      </c>
      <c r="G23" s="17">
        <f t="shared" si="2"/>
        <v>0</v>
      </c>
      <c r="H23" s="29">
        <f t="shared" si="3"/>
        <v>0</v>
      </c>
      <c r="I23" s="132"/>
      <c r="J23" s="17">
        <f t="shared" si="4"/>
        <v>0</v>
      </c>
      <c r="K23" s="18">
        <f t="shared" si="5"/>
        <v>0</v>
      </c>
    </row>
    <row r="24" spans="1:11" s="1" customFormat="1" ht="14.25" customHeight="1">
      <c r="A24" s="4"/>
      <c r="B24" s="35" t="s">
        <v>52</v>
      </c>
      <c r="C24" s="141">
        <v>153</v>
      </c>
      <c r="D24" s="11">
        <f t="shared" si="0"/>
        <v>34.401349072512645</v>
      </c>
      <c r="E24" s="30">
        <f t="shared" si="1"/>
        <v>75.36945812807882</v>
      </c>
      <c r="F24" s="126">
        <f t="shared" si="6"/>
        <v>379</v>
      </c>
      <c r="G24" s="11">
        <f t="shared" si="2"/>
        <v>12.904763526167047</v>
      </c>
      <c r="H24" s="30">
        <f t="shared" si="3"/>
        <v>17.6937441643324</v>
      </c>
      <c r="I24" s="126">
        <v>532</v>
      </c>
      <c r="J24" s="11">
        <f t="shared" si="4"/>
        <v>15.731965164934278</v>
      </c>
      <c r="K24" s="12">
        <f t="shared" si="5"/>
        <v>22.686567164179106</v>
      </c>
    </row>
    <row r="25" spans="1:11" s="1" customFormat="1" ht="15.75" customHeight="1">
      <c r="A25" s="4"/>
      <c r="B25" s="35" t="s">
        <v>85</v>
      </c>
      <c r="C25" s="141"/>
      <c r="D25" s="11">
        <f t="shared" si="0"/>
        <v>0</v>
      </c>
      <c r="E25" s="30">
        <f t="shared" si="1"/>
        <v>0</v>
      </c>
      <c r="F25" s="126">
        <f t="shared" si="6"/>
        <v>81</v>
      </c>
      <c r="G25" s="11">
        <f t="shared" si="2"/>
        <v>2.7580101467533793</v>
      </c>
      <c r="H25" s="30">
        <f t="shared" si="3"/>
        <v>3.7815126050420167</v>
      </c>
      <c r="I25" s="126">
        <v>81</v>
      </c>
      <c r="J25" s="11">
        <f t="shared" si="4"/>
        <v>2.39528041045052</v>
      </c>
      <c r="K25" s="12">
        <f t="shared" si="5"/>
        <v>3.4541577825159915</v>
      </c>
    </row>
    <row r="26" spans="1:11" s="1" customFormat="1" ht="13.5" thickBot="1">
      <c r="A26" s="4"/>
      <c r="B26" s="35" t="s">
        <v>86</v>
      </c>
      <c r="C26" s="141"/>
      <c r="D26" s="11">
        <f t="shared" si="0"/>
        <v>0</v>
      </c>
      <c r="E26" s="30">
        <f t="shared" si="1"/>
        <v>0</v>
      </c>
      <c r="F26" s="127">
        <f t="shared" si="6"/>
        <v>1</v>
      </c>
      <c r="G26" s="11">
        <f t="shared" si="2"/>
        <v>0.03404950798460962</v>
      </c>
      <c r="H26" s="30">
        <f t="shared" si="3"/>
        <v>0.04668534080298786</v>
      </c>
      <c r="I26" s="126">
        <v>1</v>
      </c>
      <c r="J26" s="11">
        <f t="shared" si="4"/>
        <v>0.029571363091981724</v>
      </c>
      <c r="K26" s="12">
        <f t="shared" si="5"/>
        <v>0.042643923240938165</v>
      </c>
    </row>
    <row r="27" spans="1:11" s="6" customFormat="1" ht="14.25" customHeight="1" thickBot="1">
      <c r="A27" s="92" t="s">
        <v>18</v>
      </c>
      <c r="B27" s="86" t="s">
        <v>53</v>
      </c>
      <c r="C27" s="142">
        <v>3</v>
      </c>
      <c r="D27" s="88">
        <f t="shared" si="0"/>
        <v>0.6745362563237775</v>
      </c>
      <c r="E27" s="89">
        <f t="shared" si="1"/>
        <v>1.477832512315271</v>
      </c>
      <c r="F27" s="129">
        <f t="shared" si="6"/>
        <v>30</v>
      </c>
      <c r="G27" s="88">
        <f t="shared" si="2"/>
        <v>1.0214852395382887</v>
      </c>
      <c r="H27" s="89">
        <f t="shared" si="3"/>
        <v>1.4005602240896358</v>
      </c>
      <c r="I27" s="139">
        <v>33</v>
      </c>
      <c r="J27" s="88">
        <f t="shared" si="4"/>
        <v>0.9758549820353969</v>
      </c>
      <c r="K27" s="91">
        <f t="shared" si="5"/>
        <v>1.4072494669509594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32">
        <f t="shared" si="6"/>
        <v>0</v>
      </c>
      <c r="G28" s="17">
        <f>F28*1000/$G$2</f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26">
        <f t="shared" si="6"/>
        <v>0</v>
      </c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33">
        <f t="shared" si="6"/>
        <v>0</v>
      </c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30">
        <f t="shared" si="6"/>
        <v>0</v>
      </c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1"/>
        <v>0</v>
      </c>
      <c r="F32" s="129">
        <f t="shared" si="6"/>
        <v>256</v>
      </c>
      <c r="G32" s="88">
        <f>F32*1000/$G$2</f>
        <v>8.716674044060063</v>
      </c>
      <c r="H32" s="89">
        <f t="shared" si="3"/>
        <v>11.951447245564893</v>
      </c>
      <c r="I32" s="139">
        <v>256</v>
      </c>
      <c r="J32" s="88">
        <f>I32*1000/$J$2</f>
        <v>7.570268951547321</v>
      </c>
      <c r="K32" s="91">
        <f t="shared" si="5"/>
        <v>10.91684434968017</v>
      </c>
    </row>
    <row r="33" spans="1:11" s="1" customFormat="1" ht="26.25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1"/>
        <v>0</v>
      </c>
      <c r="F33" s="129">
        <f t="shared" si="6"/>
        <v>184</v>
      </c>
      <c r="G33" s="88">
        <f>F33*1000/$G$2</f>
        <v>6.265109469168171</v>
      </c>
      <c r="H33" s="89">
        <f t="shared" si="3"/>
        <v>8.590102707749766</v>
      </c>
      <c r="I33" s="139">
        <v>184</v>
      </c>
      <c r="J33" s="88">
        <f>I33*1000/$J$2</f>
        <v>5.441130808924638</v>
      </c>
      <c r="K33" s="91">
        <f t="shared" si="5"/>
        <v>7.846481876332622</v>
      </c>
    </row>
    <row r="34" spans="1:11" s="6" customFormat="1" ht="21" customHeight="1" thickBot="1">
      <c r="A34" s="92" t="s">
        <v>19</v>
      </c>
      <c r="B34" s="86" t="s">
        <v>58</v>
      </c>
      <c r="C34" s="142">
        <v>7</v>
      </c>
      <c r="D34" s="88">
        <f t="shared" si="0"/>
        <v>1.5739179314221472</v>
      </c>
      <c r="E34" s="89">
        <f t="shared" si="1"/>
        <v>3.4482758620689653</v>
      </c>
      <c r="F34" s="129">
        <f t="shared" si="6"/>
        <v>61</v>
      </c>
      <c r="G34" s="88">
        <f t="shared" si="2"/>
        <v>2.077019987061187</v>
      </c>
      <c r="H34" s="89">
        <f t="shared" si="3"/>
        <v>2.8478057889822597</v>
      </c>
      <c r="I34" s="139">
        <v>68</v>
      </c>
      <c r="J34" s="88">
        <f t="shared" si="4"/>
        <v>2.010852690254757</v>
      </c>
      <c r="K34" s="91">
        <f t="shared" si="5"/>
        <v>2.899786780383795</v>
      </c>
    </row>
    <row r="35" spans="1:11" s="1" customFormat="1" ht="12.75">
      <c r="A35" s="4"/>
      <c r="B35" s="37" t="s">
        <v>59</v>
      </c>
      <c r="C35" s="140">
        <v>7</v>
      </c>
      <c r="D35" s="23">
        <f t="shared" si="0"/>
        <v>1.5739179314221472</v>
      </c>
      <c r="E35" s="33">
        <f t="shared" si="1"/>
        <v>3.4482758620689653</v>
      </c>
      <c r="F35" s="132">
        <f t="shared" si="6"/>
        <v>61</v>
      </c>
      <c r="G35" s="23">
        <f t="shared" si="2"/>
        <v>2.077019987061187</v>
      </c>
      <c r="H35" s="33">
        <f t="shared" si="3"/>
        <v>2.8478057889822597</v>
      </c>
      <c r="I35" s="132">
        <v>68</v>
      </c>
      <c r="J35" s="23">
        <f t="shared" si="4"/>
        <v>2.010852690254757</v>
      </c>
      <c r="K35" s="24">
        <f t="shared" si="5"/>
        <v>2.899786780383795</v>
      </c>
    </row>
    <row r="36" spans="1:11" s="1" customFormat="1" ht="13.5" customHeight="1">
      <c r="A36" s="4"/>
      <c r="B36" s="40" t="s">
        <v>31</v>
      </c>
      <c r="C36" s="141">
        <v>7</v>
      </c>
      <c r="D36" s="25">
        <f t="shared" si="0"/>
        <v>1.5739179314221472</v>
      </c>
      <c r="E36" s="34">
        <f t="shared" si="1"/>
        <v>3.4482758620689653</v>
      </c>
      <c r="F36" s="126">
        <f t="shared" si="6"/>
        <v>58</v>
      </c>
      <c r="G36" s="25">
        <f t="shared" si="2"/>
        <v>1.974871463107358</v>
      </c>
      <c r="H36" s="34">
        <f t="shared" si="3"/>
        <v>2.707749766573296</v>
      </c>
      <c r="I36" s="126">
        <v>65</v>
      </c>
      <c r="J36" s="25">
        <f t="shared" si="4"/>
        <v>1.9221386009788122</v>
      </c>
      <c r="K36" s="26">
        <f t="shared" si="5"/>
        <v>2.771855010660981</v>
      </c>
    </row>
    <row r="37" spans="1:11" s="1" customFormat="1" ht="12" customHeight="1" thickBot="1">
      <c r="A37" s="15"/>
      <c r="B37" s="35" t="s">
        <v>84</v>
      </c>
      <c r="C37" s="141"/>
      <c r="D37" s="25">
        <f t="shared" si="0"/>
        <v>0</v>
      </c>
      <c r="E37" s="34">
        <f aca="true" t="shared" si="7" ref="E37:E60">C37*100/C$61</f>
        <v>0</v>
      </c>
      <c r="F37" s="134">
        <f t="shared" si="6"/>
        <v>0</v>
      </c>
      <c r="G37" s="25">
        <f t="shared" si="2"/>
        <v>0</v>
      </c>
      <c r="H37" s="34">
        <f t="shared" si="3"/>
        <v>0</v>
      </c>
      <c r="I37" s="126"/>
      <c r="J37" s="25">
        <f t="shared" si="4"/>
        <v>0</v>
      </c>
      <c r="K37" s="26">
        <f aca="true" t="shared" si="8" ref="K37:K60">I37*100/I$61</f>
        <v>0</v>
      </c>
    </row>
    <row r="38" spans="1:11" s="6" customFormat="1" ht="21" customHeight="1" thickBot="1">
      <c r="A38" s="92" t="s">
        <v>20</v>
      </c>
      <c r="B38" s="86" t="s">
        <v>32</v>
      </c>
      <c r="C38" s="142"/>
      <c r="D38" s="88">
        <f t="shared" si="0"/>
        <v>0</v>
      </c>
      <c r="E38" s="89">
        <f t="shared" si="7"/>
        <v>0</v>
      </c>
      <c r="F38" s="129">
        <f t="shared" si="6"/>
        <v>0</v>
      </c>
      <c r="G38" s="88">
        <f t="shared" si="2"/>
        <v>0</v>
      </c>
      <c r="H38" s="89">
        <f t="shared" si="3"/>
        <v>0</v>
      </c>
      <c r="I38" s="139"/>
      <c r="J38" s="88">
        <f t="shared" si="4"/>
        <v>0</v>
      </c>
      <c r="K38" s="107">
        <f t="shared" si="8"/>
        <v>0</v>
      </c>
    </row>
    <row r="39" spans="1:11" s="1" customFormat="1" ht="12.75">
      <c r="A39" s="4"/>
      <c r="B39" s="37" t="s">
        <v>60</v>
      </c>
      <c r="C39" s="140"/>
      <c r="D39" s="17">
        <f t="shared" si="0"/>
        <v>0</v>
      </c>
      <c r="E39" s="29">
        <f t="shared" si="7"/>
        <v>0</v>
      </c>
      <c r="F39" s="132">
        <f t="shared" si="6"/>
        <v>0</v>
      </c>
      <c r="G39" s="17">
        <f t="shared" si="2"/>
        <v>0</v>
      </c>
      <c r="H39" s="29">
        <f t="shared" si="3"/>
        <v>0</v>
      </c>
      <c r="I39" s="132"/>
      <c r="J39" s="17">
        <f t="shared" si="4"/>
        <v>0</v>
      </c>
      <c r="K39" s="18">
        <f t="shared" si="8"/>
        <v>0</v>
      </c>
    </row>
    <row r="40" spans="1:11" s="1" customFormat="1" ht="12.75">
      <c r="A40" s="4"/>
      <c r="B40" s="35" t="s">
        <v>34</v>
      </c>
      <c r="C40" s="141"/>
      <c r="D40" s="11">
        <f t="shared" si="0"/>
        <v>0</v>
      </c>
      <c r="E40" s="30">
        <f t="shared" si="7"/>
        <v>0</v>
      </c>
      <c r="F40" s="126">
        <f t="shared" si="6"/>
        <v>0</v>
      </c>
      <c r="G40" s="11">
        <f t="shared" si="2"/>
        <v>0</v>
      </c>
      <c r="H40" s="30">
        <f t="shared" si="3"/>
        <v>0</v>
      </c>
      <c r="I40" s="126"/>
      <c r="J40" s="11">
        <f t="shared" si="4"/>
        <v>0</v>
      </c>
      <c r="K40" s="12">
        <f t="shared" si="8"/>
        <v>0</v>
      </c>
    </row>
    <row r="41" spans="1:11" s="1" customFormat="1" ht="12.75">
      <c r="A41" s="4"/>
      <c r="B41" s="35" t="s">
        <v>25</v>
      </c>
      <c r="C41" s="141"/>
      <c r="D41" s="11">
        <f t="shared" si="0"/>
        <v>0</v>
      </c>
      <c r="E41" s="30">
        <f t="shared" si="7"/>
        <v>0</v>
      </c>
      <c r="F41" s="126">
        <f t="shared" si="6"/>
        <v>0</v>
      </c>
      <c r="G41" s="11">
        <f t="shared" si="2"/>
        <v>0</v>
      </c>
      <c r="H41" s="30">
        <f t="shared" si="3"/>
        <v>0</v>
      </c>
      <c r="I41" s="126"/>
      <c r="J41" s="11">
        <f t="shared" si="4"/>
        <v>0</v>
      </c>
      <c r="K41" s="12">
        <f t="shared" si="8"/>
        <v>0</v>
      </c>
    </row>
    <row r="42" spans="1:11" s="1" customFormat="1" ht="13.5" thickBot="1">
      <c r="A42" s="5"/>
      <c r="B42" s="35" t="s">
        <v>35</v>
      </c>
      <c r="C42" s="141"/>
      <c r="D42" s="11">
        <f t="shared" si="0"/>
        <v>0</v>
      </c>
      <c r="E42" s="30">
        <f t="shared" si="7"/>
        <v>0</v>
      </c>
      <c r="F42" s="127">
        <f t="shared" si="6"/>
        <v>0</v>
      </c>
      <c r="G42" s="11">
        <f t="shared" si="2"/>
        <v>0</v>
      </c>
      <c r="H42" s="30">
        <f t="shared" si="3"/>
        <v>0</v>
      </c>
      <c r="I42" s="126"/>
      <c r="J42" s="11">
        <f t="shared" si="4"/>
        <v>0</v>
      </c>
      <c r="K42" s="12">
        <f t="shared" si="8"/>
        <v>0</v>
      </c>
    </row>
    <row r="43" spans="1:11" s="6" customFormat="1" ht="23.25" customHeight="1" thickBot="1">
      <c r="A43" s="92" t="s">
        <v>21</v>
      </c>
      <c r="B43" s="86" t="s">
        <v>64</v>
      </c>
      <c r="C43" s="142"/>
      <c r="D43" s="88">
        <f t="shared" si="0"/>
        <v>0</v>
      </c>
      <c r="E43" s="89">
        <f t="shared" si="7"/>
        <v>0</v>
      </c>
      <c r="F43" s="129">
        <f t="shared" si="6"/>
        <v>0</v>
      </c>
      <c r="G43" s="88">
        <f t="shared" si="2"/>
        <v>0</v>
      </c>
      <c r="H43" s="89">
        <f t="shared" si="3"/>
        <v>0</v>
      </c>
      <c r="I43" s="139"/>
      <c r="J43" s="88">
        <f t="shared" si="4"/>
        <v>0</v>
      </c>
      <c r="K43" s="107">
        <f t="shared" si="8"/>
        <v>0</v>
      </c>
    </row>
    <row r="44" spans="1:11" s="1" customFormat="1" ht="33.75" customHeight="1" thickBot="1">
      <c r="A44" s="9"/>
      <c r="B44" s="155" t="s">
        <v>81</v>
      </c>
      <c r="C44" s="140"/>
      <c r="D44" s="17">
        <f t="shared" si="0"/>
        <v>0</v>
      </c>
      <c r="E44" s="29">
        <f t="shared" si="7"/>
        <v>0</v>
      </c>
      <c r="F44" s="137">
        <f t="shared" si="6"/>
        <v>0</v>
      </c>
      <c r="G44" s="17">
        <f t="shared" si="2"/>
        <v>0</v>
      </c>
      <c r="H44" s="29">
        <f t="shared" si="3"/>
        <v>0</v>
      </c>
      <c r="I44" s="132"/>
      <c r="J44" s="17">
        <f t="shared" si="4"/>
        <v>0</v>
      </c>
      <c r="K44" s="18">
        <f t="shared" si="8"/>
        <v>0</v>
      </c>
    </row>
    <row r="45" spans="1:11" s="1" customFormat="1" ht="16.5" customHeight="1" thickBot="1">
      <c r="A45" s="4"/>
      <c r="B45" s="153" t="s">
        <v>79</v>
      </c>
      <c r="C45" s="141"/>
      <c r="D45" s="11">
        <f t="shared" si="0"/>
        <v>0</v>
      </c>
      <c r="E45" s="30">
        <f t="shared" si="7"/>
        <v>0</v>
      </c>
      <c r="F45" s="135">
        <f t="shared" si="6"/>
        <v>0</v>
      </c>
      <c r="G45" s="11">
        <f t="shared" si="2"/>
        <v>0</v>
      </c>
      <c r="H45" s="30">
        <f t="shared" si="3"/>
        <v>0</v>
      </c>
      <c r="I45" s="126"/>
      <c r="J45" s="11">
        <f t="shared" si="4"/>
        <v>0</v>
      </c>
      <c r="K45" s="12">
        <f t="shared" si="8"/>
        <v>0</v>
      </c>
    </row>
    <row r="46" spans="1:11" s="1" customFormat="1" ht="18" customHeight="1" thickBot="1">
      <c r="A46" s="93" t="s">
        <v>77</v>
      </c>
      <c r="B46" s="86" t="s">
        <v>63</v>
      </c>
      <c r="C46" s="142"/>
      <c r="D46" s="88">
        <f t="shared" si="0"/>
        <v>0</v>
      </c>
      <c r="E46" s="89">
        <f t="shared" si="7"/>
        <v>0</v>
      </c>
      <c r="F46" s="129">
        <f t="shared" si="6"/>
        <v>0</v>
      </c>
      <c r="G46" s="88">
        <f>F46*1000/$G$2</f>
        <v>0</v>
      </c>
      <c r="H46" s="89">
        <f t="shared" si="3"/>
        <v>0</v>
      </c>
      <c r="I46" s="139"/>
      <c r="J46" s="88">
        <f>I46*1000/$J$2</f>
        <v>0</v>
      </c>
      <c r="K46" s="91">
        <f t="shared" si="8"/>
        <v>0</v>
      </c>
    </row>
    <row r="47" spans="1:11" s="6" customFormat="1" ht="21" customHeight="1" thickBot="1">
      <c r="A47" s="93" t="s">
        <v>29</v>
      </c>
      <c r="B47" s="86" t="s">
        <v>65</v>
      </c>
      <c r="C47" s="142"/>
      <c r="D47" s="88">
        <f t="shared" si="0"/>
        <v>0</v>
      </c>
      <c r="E47" s="89">
        <f t="shared" si="7"/>
        <v>0</v>
      </c>
      <c r="F47" s="129">
        <f t="shared" si="6"/>
        <v>1</v>
      </c>
      <c r="G47" s="88">
        <f t="shared" si="2"/>
        <v>0.03404950798460962</v>
      </c>
      <c r="H47" s="89">
        <f t="shared" si="3"/>
        <v>0.04668534080298786</v>
      </c>
      <c r="I47" s="139">
        <v>1</v>
      </c>
      <c r="J47" s="88">
        <f t="shared" si="4"/>
        <v>0.029571363091981724</v>
      </c>
      <c r="K47" s="91">
        <f t="shared" si="8"/>
        <v>0.042643923240938165</v>
      </c>
    </row>
    <row r="48" spans="1:11" s="6" customFormat="1" ht="19.5" customHeight="1" thickBot="1">
      <c r="A48" s="92" t="s">
        <v>30</v>
      </c>
      <c r="B48" s="86" t="s">
        <v>66</v>
      </c>
      <c r="C48" s="142"/>
      <c r="D48" s="88">
        <f t="shared" si="0"/>
        <v>0</v>
      </c>
      <c r="E48" s="89">
        <f t="shared" si="7"/>
        <v>0</v>
      </c>
      <c r="F48" s="129">
        <f t="shared" si="6"/>
        <v>20</v>
      </c>
      <c r="G48" s="88">
        <f t="shared" si="2"/>
        <v>0.6809901596921925</v>
      </c>
      <c r="H48" s="89">
        <f t="shared" si="3"/>
        <v>0.9337068160597572</v>
      </c>
      <c r="I48" s="139">
        <v>20</v>
      </c>
      <c r="J48" s="88">
        <f t="shared" si="4"/>
        <v>0.5914272618396345</v>
      </c>
      <c r="K48" s="91">
        <f t="shared" si="8"/>
        <v>0.8528784648187633</v>
      </c>
    </row>
    <row r="49" spans="1:11" s="1" customFormat="1" ht="17.25" customHeight="1">
      <c r="A49" s="4"/>
      <c r="B49" s="37" t="s">
        <v>67</v>
      </c>
      <c r="C49" s="140"/>
      <c r="D49" s="17">
        <f t="shared" si="0"/>
        <v>0</v>
      </c>
      <c r="E49" s="29">
        <f t="shared" si="7"/>
        <v>0</v>
      </c>
      <c r="F49" s="132">
        <f t="shared" si="6"/>
        <v>18</v>
      </c>
      <c r="G49" s="17">
        <f t="shared" si="2"/>
        <v>0.6128911437229732</v>
      </c>
      <c r="H49" s="29">
        <f aca="true" t="shared" si="9" ref="H49:H57">F49*100/F$58</f>
        <v>7.531380753138075</v>
      </c>
      <c r="I49" s="132">
        <v>18</v>
      </c>
      <c r="J49" s="17">
        <f t="shared" si="4"/>
        <v>0.532284535655671</v>
      </c>
      <c r="K49" s="18">
        <f t="shared" si="8"/>
        <v>0.767590618336887</v>
      </c>
    </row>
    <row r="50" spans="1:11" s="1" customFormat="1" ht="12.75">
      <c r="A50" s="4"/>
      <c r="B50" s="35" t="s">
        <v>71</v>
      </c>
      <c r="C50" s="141"/>
      <c r="D50" s="11">
        <f t="shared" si="0"/>
        <v>0</v>
      </c>
      <c r="E50" s="30">
        <f t="shared" si="7"/>
        <v>0</v>
      </c>
      <c r="F50" s="126">
        <f t="shared" si="6"/>
        <v>0</v>
      </c>
      <c r="G50" s="11">
        <f t="shared" si="2"/>
        <v>0</v>
      </c>
      <c r="H50" s="30">
        <f t="shared" si="9"/>
        <v>0</v>
      </c>
      <c r="I50" s="126"/>
      <c r="J50" s="11">
        <f t="shared" si="4"/>
        <v>0</v>
      </c>
      <c r="K50" s="12">
        <f t="shared" si="8"/>
        <v>0</v>
      </c>
    </row>
    <row r="51" spans="1:11" s="1" customFormat="1" ht="15.75" customHeight="1">
      <c r="A51" s="4"/>
      <c r="B51" s="35" t="s">
        <v>68</v>
      </c>
      <c r="C51" s="141"/>
      <c r="D51" s="11">
        <f t="shared" si="0"/>
        <v>0</v>
      </c>
      <c r="E51" s="30">
        <f t="shared" si="7"/>
        <v>0</v>
      </c>
      <c r="F51" s="126">
        <f t="shared" si="6"/>
        <v>2</v>
      </c>
      <c r="G51" s="11">
        <f t="shared" si="2"/>
        <v>0.06809901596921925</v>
      </c>
      <c r="H51" s="30">
        <f t="shared" si="9"/>
        <v>0.8368200836820083</v>
      </c>
      <c r="I51" s="126">
        <v>2</v>
      </c>
      <c r="J51" s="11">
        <f t="shared" si="4"/>
        <v>0.05914272618396345</v>
      </c>
      <c r="K51" s="12">
        <f t="shared" si="8"/>
        <v>0.08528784648187633</v>
      </c>
    </row>
    <row r="52" spans="1:11" s="1" customFormat="1" ht="12.75">
      <c r="A52" s="4"/>
      <c r="B52" s="35" t="s">
        <v>72</v>
      </c>
      <c r="C52" s="141"/>
      <c r="D52" s="11">
        <f t="shared" si="0"/>
        <v>0</v>
      </c>
      <c r="E52" s="30">
        <f t="shared" si="7"/>
        <v>0</v>
      </c>
      <c r="F52" s="126">
        <f t="shared" si="6"/>
        <v>0</v>
      </c>
      <c r="G52" s="11">
        <f t="shared" si="2"/>
        <v>0</v>
      </c>
      <c r="H52" s="30">
        <f t="shared" si="9"/>
        <v>0</v>
      </c>
      <c r="I52" s="126"/>
      <c r="J52" s="11">
        <f t="shared" si="4"/>
        <v>0</v>
      </c>
      <c r="K52" s="12">
        <f t="shared" si="8"/>
        <v>0</v>
      </c>
    </row>
    <row r="53" spans="1:11" s="1" customFormat="1" ht="16.5" customHeight="1">
      <c r="A53" s="4"/>
      <c r="B53" s="35" t="s">
        <v>69</v>
      </c>
      <c r="C53" s="141"/>
      <c r="D53" s="11">
        <f t="shared" si="0"/>
        <v>0</v>
      </c>
      <c r="E53" s="30">
        <f t="shared" si="7"/>
        <v>0</v>
      </c>
      <c r="F53" s="126">
        <f t="shared" si="6"/>
        <v>0</v>
      </c>
      <c r="G53" s="11">
        <f t="shared" si="2"/>
        <v>0</v>
      </c>
      <c r="H53" s="30">
        <f t="shared" si="9"/>
        <v>0</v>
      </c>
      <c r="I53" s="126"/>
      <c r="J53" s="11">
        <f t="shared" si="4"/>
        <v>0</v>
      </c>
      <c r="K53" s="12">
        <f t="shared" si="8"/>
        <v>0</v>
      </c>
    </row>
    <row r="54" spans="1:11" s="1" customFormat="1" ht="12" customHeight="1">
      <c r="A54" s="4"/>
      <c r="B54" s="35" t="s">
        <v>73</v>
      </c>
      <c r="C54" s="141"/>
      <c r="D54" s="11">
        <f t="shared" si="0"/>
        <v>0</v>
      </c>
      <c r="E54" s="30">
        <f t="shared" si="7"/>
        <v>0</v>
      </c>
      <c r="F54" s="126">
        <f t="shared" si="6"/>
        <v>0</v>
      </c>
      <c r="G54" s="11">
        <f t="shared" si="2"/>
        <v>0</v>
      </c>
      <c r="H54" s="30">
        <f t="shared" si="9"/>
        <v>0</v>
      </c>
      <c r="I54" s="126"/>
      <c r="J54" s="11">
        <f t="shared" si="4"/>
        <v>0</v>
      </c>
      <c r="K54" s="12">
        <f t="shared" si="8"/>
        <v>0</v>
      </c>
    </row>
    <row r="55" spans="1:11" s="1" customFormat="1" ht="16.5" customHeight="1">
      <c r="A55" s="4"/>
      <c r="B55" s="35" t="s">
        <v>70</v>
      </c>
      <c r="C55" s="141"/>
      <c r="D55" s="11">
        <f t="shared" si="0"/>
        <v>0</v>
      </c>
      <c r="E55" s="30">
        <f t="shared" si="7"/>
        <v>0</v>
      </c>
      <c r="F55" s="126">
        <f t="shared" si="6"/>
        <v>0</v>
      </c>
      <c r="G55" s="11">
        <f t="shared" si="2"/>
        <v>0</v>
      </c>
      <c r="H55" s="30">
        <f t="shared" si="9"/>
        <v>0</v>
      </c>
      <c r="I55" s="126"/>
      <c r="J55" s="11">
        <f t="shared" si="4"/>
        <v>0</v>
      </c>
      <c r="K55" s="12">
        <f t="shared" si="8"/>
        <v>0</v>
      </c>
    </row>
    <row r="56" spans="1:11" s="1" customFormat="1" ht="12.75">
      <c r="A56" s="4"/>
      <c r="B56" s="35" t="s">
        <v>74</v>
      </c>
      <c r="C56" s="141"/>
      <c r="D56" s="11">
        <f t="shared" si="0"/>
        <v>0</v>
      </c>
      <c r="E56" s="30">
        <f t="shared" si="7"/>
        <v>0</v>
      </c>
      <c r="F56" s="126">
        <f t="shared" si="6"/>
        <v>0</v>
      </c>
      <c r="G56" s="11">
        <f t="shared" si="2"/>
        <v>0</v>
      </c>
      <c r="H56" s="30">
        <f t="shared" si="9"/>
        <v>0</v>
      </c>
      <c r="I56" s="126"/>
      <c r="J56" s="11">
        <f t="shared" si="4"/>
        <v>0</v>
      </c>
      <c r="K56" s="12">
        <f t="shared" si="8"/>
        <v>0</v>
      </c>
    </row>
    <row r="57" spans="1:11" s="1" customFormat="1" ht="13.5" thickBot="1">
      <c r="A57" s="4"/>
      <c r="B57" s="35" t="s">
        <v>33</v>
      </c>
      <c r="C57" s="146"/>
      <c r="D57" s="11">
        <f t="shared" si="0"/>
        <v>0</v>
      </c>
      <c r="E57" s="30">
        <f t="shared" si="7"/>
        <v>0</v>
      </c>
      <c r="F57" s="133">
        <f t="shared" si="6"/>
        <v>0</v>
      </c>
      <c r="G57" s="11">
        <f t="shared" si="2"/>
        <v>0</v>
      </c>
      <c r="H57" s="30">
        <f t="shared" si="9"/>
        <v>0</v>
      </c>
      <c r="I57" s="126"/>
      <c r="J57" s="11">
        <f t="shared" si="4"/>
        <v>0</v>
      </c>
      <c r="K57" s="12">
        <f t="shared" si="8"/>
        <v>0</v>
      </c>
    </row>
    <row r="58" spans="1:11" s="6" customFormat="1" ht="21" customHeight="1" thickBot="1">
      <c r="A58" s="93" t="s">
        <v>101</v>
      </c>
      <c r="B58" s="86" t="s">
        <v>100</v>
      </c>
      <c r="C58" s="87">
        <v>1</v>
      </c>
      <c r="D58" s="88">
        <f t="shared" si="0"/>
        <v>0.22484541877459246</v>
      </c>
      <c r="E58" s="89">
        <f t="shared" si="7"/>
        <v>0.49261083743842365</v>
      </c>
      <c r="F58" s="78">
        <f t="shared" si="6"/>
        <v>239</v>
      </c>
      <c r="G58" s="88">
        <f t="shared" si="2"/>
        <v>8.1378324083217</v>
      </c>
      <c r="H58" s="89">
        <f>F58*100/F$61</f>
        <v>11.157796451914098</v>
      </c>
      <c r="I58" s="139">
        <v>240</v>
      </c>
      <c r="J58" s="88">
        <f t="shared" si="4"/>
        <v>7.097127142075614</v>
      </c>
      <c r="K58" s="91">
        <f t="shared" si="8"/>
        <v>10.23454157782516</v>
      </c>
    </row>
    <row r="59" spans="1:11" s="1" customFormat="1" ht="12.75">
      <c r="A59" s="4"/>
      <c r="B59" s="37" t="s">
        <v>102</v>
      </c>
      <c r="C59" s="109">
        <v>1</v>
      </c>
      <c r="D59" s="17">
        <f t="shared" si="0"/>
        <v>0.22484541877459246</v>
      </c>
      <c r="E59" s="29">
        <f t="shared" si="7"/>
        <v>0.49261083743842365</v>
      </c>
      <c r="F59" s="81">
        <f t="shared" si="6"/>
        <v>233</v>
      </c>
      <c r="G59" s="17">
        <f t="shared" si="2"/>
        <v>7.933535360414042</v>
      </c>
      <c r="H59" s="29">
        <f>F59*100/F$61</f>
        <v>10.877684407096172</v>
      </c>
      <c r="I59" s="132">
        <v>234</v>
      </c>
      <c r="J59" s="17">
        <f t="shared" si="4"/>
        <v>6.919698963523723</v>
      </c>
      <c r="K59" s="18">
        <f t="shared" si="8"/>
        <v>9.978678038379531</v>
      </c>
    </row>
    <row r="60" spans="1:11" s="1" customFormat="1" ht="13.5" thickBot="1">
      <c r="A60" s="22"/>
      <c r="B60" s="227" t="s">
        <v>103</v>
      </c>
      <c r="C60" s="113"/>
      <c r="D60" s="17">
        <f t="shared" si="0"/>
        <v>0</v>
      </c>
      <c r="E60" s="29">
        <f t="shared" si="7"/>
        <v>0</v>
      </c>
      <c r="F60" s="81">
        <f t="shared" si="6"/>
        <v>6</v>
      </c>
      <c r="G60" s="17">
        <f t="shared" si="2"/>
        <v>0.20429704790765774</v>
      </c>
      <c r="H60" s="29">
        <f>F60*100/F$61</f>
        <v>0.2801120448179272</v>
      </c>
      <c r="I60" s="132">
        <v>6</v>
      </c>
      <c r="J60" s="17">
        <f t="shared" si="4"/>
        <v>0.17742817855189036</v>
      </c>
      <c r="K60" s="18">
        <f t="shared" si="8"/>
        <v>0.255863539445629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203</v>
      </c>
      <c r="D61" s="204">
        <f t="shared" si="0"/>
        <v>45.64362001124227</v>
      </c>
      <c r="E61" s="89"/>
      <c r="F61" s="139">
        <f>F48+F47+F46+F43+F38+F34+F33+F32+F27+F22+F18+F17+F16+F14+F13+F11+F10+F8+F5+F58</f>
        <v>2142</v>
      </c>
      <c r="G61" s="204">
        <f t="shared" si="2"/>
        <v>72.93404610303381</v>
      </c>
      <c r="H61" s="89"/>
      <c r="I61" s="139">
        <f>I48+I47+I46+I43+I38+I34+I33+I32+I27+I22+I18+I17+I16+I14+I13+I11+I10+I8+I5+I58</f>
        <v>2345</v>
      </c>
      <c r="J61" s="204">
        <f t="shared" si="4"/>
        <v>69.34484645069715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="90" zoomScaleNormal="90" zoomScalePageLayoutView="0" workbookViewId="0" topLeftCell="A1">
      <pane ySplit="4" topLeftCell="A38" activePane="bottomLeft" state="frozen"/>
      <selection pane="topLeft" activeCell="C7" sqref="C7"/>
      <selection pane="bottomLeft" activeCell="G17" sqref="G17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30" t="s">
        <v>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2:11" s="6" customFormat="1" ht="24" customHeight="1" thickBot="1">
      <c r="B2" s="202"/>
      <c r="C2" s="202"/>
      <c r="D2" s="224">
        <v>35420</v>
      </c>
      <c r="E2" s="225"/>
      <c r="F2" s="225"/>
      <c r="G2" s="224">
        <v>195723</v>
      </c>
      <c r="H2" s="2"/>
      <c r="I2" s="2"/>
      <c r="J2" s="224">
        <f>G2+D2</f>
        <v>231143</v>
      </c>
      <c r="K2" s="202"/>
    </row>
    <row r="3" spans="1:11" ht="14.25" customHeight="1">
      <c r="A3" s="49" t="s">
        <v>0</v>
      </c>
      <c r="B3" s="245" t="s">
        <v>5</v>
      </c>
      <c r="C3" s="170" t="s">
        <v>1</v>
      </c>
      <c r="D3" s="171"/>
      <c r="E3" s="171"/>
      <c r="F3" s="170" t="s">
        <v>2</v>
      </c>
      <c r="G3" s="171"/>
      <c r="H3" s="171"/>
      <c r="I3" s="170" t="s">
        <v>3</v>
      </c>
      <c r="J3" s="171"/>
      <c r="K3" s="172"/>
    </row>
    <row r="4" spans="1:11" ht="34.5" customHeight="1" thickBot="1">
      <c r="A4" s="50" t="s">
        <v>4</v>
      </c>
      <c r="B4" s="246"/>
      <c r="C4" s="173" t="s">
        <v>6</v>
      </c>
      <c r="D4" s="174" t="s">
        <v>7</v>
      </c>
      <c r="E4" s="175" t="s">
        <v>8</v>
      </c>
      <c r="F4" s="173" t="s">
        <v>6</v>
      </c>
      <c r="G4" s="174" t="s">
        <v>7</v>
      </c>
      <c r="H4" s="175" t="s">
        <v>8</v>
      </c>
      <c r="I4" s="173" t="s">
        <v>6</v>
      </c>
      <c r="J4" s="174" t="s">
        <v>7</v>
      </c>
      <c r="K4" s="176" t="s">
        <v>8</v>
      </c>
    </row>
    <row r="5" spans="1:11" s="6" customFormat="1" ht="18" customHeight="1" thickBot="1">
      <c r="A5" s="108" t="s">
        <v>9</v>
      </c>
      <c r="B5" s="148" t="s">
        <v>26</v>
      </c>
      <c r="C5" s="129">
        <f>SUM(МОБАЛ_Община:МБАЛ_Свищов!C5)</f>
        <v>178</v>
      </c>
      <c r="D5" s="101">
        <f aca="true" t="shared" si="0" ref="D5:D61">C5*1000/$D$2</f>
        <v>5.02540937323546</v>
      </c>
      <c r="E5" s="102">
        <f aca="true" t="shared" si="1" ref="E5:E36">C5*100/C$61</f>
        <v>4.83170466883822</v>
      </c>
      <c r="F5" s="129">
        <f>SUM(МОБАЛ_Община:МБАЛ_Свищов!F5)</f>
        <v>480</v>
      </c>
      <c r="G5" s="101">
        <f aca="true" t="shared" si="2" ref="G5:G61">F5*1000/$G$2</f>
        <v>2.452445548044941</v>
      </c>
      <c r="H5" s="102">
        <f aca="true" t="shared" si="3" ref="H5:H36">F5*100/F$61</f>
        <v>1.9123505976095618</v>
      </c>
      <c r="I5" s="129">
        <f aca="true" t="shared" si="4" ref="I5:I60">SUM(C5,F5)</f>
        <v>658</v>
      </c>
      <c r="J5" s="101">
        <f aca="true" t="shared" si="5" ref="J5:J61">I5*1000/$J$2</f>
        <v>2.8467225916424033</v>
      </c>
      <c r="K5" s="177">
        <f aca="true" t="shared" si="6" ref="K5:K36">I5*100/I$61</f>
        <v>2.2859922178988326</v>
      </c>
    </row>
    <row r="6" spans="1:11" s="7" customFormat="1" ht="17.25" customHeight="1">
      <c r="A6" s="4"/>
      <c r="B6" s="37" t="s">
        <v>36</v>
      </c>
      <c r="C6" s="162">
        <f>SUM(МОБАЛ_Община:МБАЛ_Свищов!C6)</f>
        <v>144</v>
      </c>
      <c r="D6" s="51">
        <f t="shared" si="0"/>
        <v>4.065499717673631</v>
      </c>
      <c r="E6" s="33">
        <f t="shared" si="1"/>
        <v>3.9087947882736156</v>
      </c>
      <c r="F6" s="162">
        <f>SUM(МОБАЛ_Община:МБАЛ_Свищов!F6)</f>
        <v>282</v>
      </c>
      <c r="G6" s="23">
        <f t="shared" si="2"/>
        <v>1.440811759476403</v>
      </c>
      <c r="H6" s="33">
        <f t="shared" si="3"/>
        <v>1.1235059760956174</v>
      </c>
      <c r="I6" s="165">
        <f t="shared" si="4"/>
        <v>426</v>
      </c>
      <c r="J6" s="23">
        <f t="shared" si="5"/>
        <v>1.8430149301514647</v>
      </c>
      <c r="K6" s="52">
        <f t="shared" si="6"/>
        <v>1.4799888827126182</v>
      </c>
    </row>
    <row r="7" spans="1:11" s="7" customFormat="1" ht="18.75" customHeight="1" thickBot="1">
      <c r="A7" s="4"/>
      <c r="B7" s="36" t="s">
        <v>37</v>
      </c>
      <c r="C7" s="167">
        <f>SUM(МОБАЛ_Община:МБАЛ_Свищов!C7)</f>
        <v>0</v>
      </c>
      <c r="D7" s="51">
        <f t="shared" si="0"/>
        <v>0</v>
      </c>
      <c r="E7" s="33">
        <f t="shared" si="1"/>
        <v>0</v>
      </c>
      <c r="F7" s="163">
        <f>SUM(МОБАЛ_Община:МБАЛ_Свищов!F7)</f>
        <v>0</v>
      </c>
      <c r="G7" s="53">
        <f t="shared" si="2"/>
        <v>0</v>
      </c>
      <c r="H7" s="31">
        <f t="shared" si="3"/>
        <v>0</v>
      </c>
      <c r="I7" s="168">
        <f t="shared" si="4"/>
        <v>0</v>
      </c>
      <c r="J7" s="53">
        <f t="shared" si="5"/>
        <v>0</v>
      </c>
      <c r="K7" s="52">
        <f t="shared" si="6"/>
        <v>0</v>
      </c>
    </row>
    <row r="8" spans="1:11" s="6" customFormat="1" ht="18" customHeight="1" thickBot="1">
      <c r="A8" s="108" t="s">
        <v>10</v>
      </c>
      <c r="B8" s="94" t="s">
        <v>38</v>
      </c>
      <c r="C8" s="129">
        <f>SUM(МОБАЛ_Община:МБАЛ_Свищов!C8)</f>
        <v>2</v>
      </c>
      <c r="D8" s="101">
        <f t="shared" si="0"/>
        <v>0.05646527385657821</v>
      </c>
      <c r="E8" s="102">
        <f t="shared" si="1"/>
        <v>0.05428881650380022</v>
      </c>
      <c r="F8" s="129">
        <f>SUM(МОБАЛ_Община:МБАЛ_Свищов!F8)</f>
        <v>703</v>
      </c>
      <c r="G8" s="101">
        <f t="shared" si="2"/>
        <v>3.5918108755741533</v>
      </c>
      <c r="H8" s="102">
        <f t="shared" si="3"/>
        <v>2.800796812749004</v>
      </c>
      <c r="I8" s="129">
        <f t="shared" si="4"/>
        <v>705</v>
      </c>
      <c r="J8" s="101">
        <f t="shared" si="5"/>
        <v>3.0500599196168605</v>
      </c>
      <c r="K8" s="177">
        <f t="shared" si="6"/>
        <v>2.449277376320178</v>
      </c>
    </row>
    <row r="9" spans="1:11" s="7" customFormat="1" ht="15" customHeight="1" thickBot="1">
      <c r="A9" s="15"/>
      <c r="B9" s="37" t="s">
        <v>39</v>
      </c>
      <c r="C9" s="164">
        <f>SUM(МОБАЛ_Община:МБАЛ_Свищов!C9)</f>
        <v>0</v>
      </c>
      <c r="D9" s="51">
        <f t="shared" si="0"/>
        <v>0</v>
      </c>
      <c r="E9" s="54">
        <f t="shared" si="1"/>
        <v>0</v>
      </c>
      <c r="F9" s="164">
        <f>SUM(МОБАЛ_Община:МБАЛ_Свищов!F9)</f>
        <v>257</v>
      </c>
      <c r="G9" s="51">
        <f t="shared" si="2"/>
        <v>1.3130802205157288</v>
      </c>
      <c r="H9" s="55">
        <f t="shared" si="3"/>
        <v>1.0239043824701195</v>
      </c>
      <c r="I9" s="165">
        <f t="shared" si="4"/>
        <v>257</v>
      </c>
      <c r="J9" s="51">
        <f t="shared" si="5"/>
        <v>1.1118658146688414</v>
      </c>
      <c r="K9" s="56">
        <f t="shared" si="6"/>
        <v>0.8928571428571429</v>
      </c>
    </row>
    <row r="10" spans="1:11" s="6" customFormat="1" ht="20.25" customHeight="1" thickBot="1">
      <c r="A10" s="85" t="s">
        <v>11</v>
      </c>
      <c r="B10" s="86" t="s">
        <v>40</v>
      </c>
      <c r="C10" s="129">
        <f>SUM(МОБАЛ_Община:МБАЛ_Свищов!C10)</f>
        <v>0</v>
      </c>
      <c r="D10" s="101">
        <f t="shared" si="0"/>
        <v>0</v>
      </c>
      <c r="E10" s="102">
        <f t="shared" si="1"/>
        <v>0</v>
      </c>
      <c r="F10" s="129">
        <f>SUM(МОБАЛ_Община:МБАЛ_Свищов!F10)</f>
        <v>161</v>
      </c>
      <c r="G10" s="101">
        <f t="shared" si="2"/>
        <v>0.8225911109067406</v>
      </c>
      <c r="H10" s="102">
        <f t="shared" si="3"/>
        <v>0.6414342629482072</v>
      </c>
      <c r="I10" s="129">
        <f t="shared" si="4"/>
        <v>161</v>
      </c>
      <c r="J10" s="101">
        <f t="shared" si="5"/>
        <v>0.6965385064656944</v>
      </c>
      <c r="K10" s="177">
        <f t="shared" si="6"/>
        <v>0.5593385214007782</v>
      </c>
    </row>
    <row r="11" spans="1:11" s="7" customFormat="1" ht="27.75" customHeight="1" thickBot="1">
      <c r="A11" s="92" t="s">
        <v>12</v>
      </c>
      <c r="B11" s="86" t="s">
        <v>41</v>
      </c>
      <c r="C11" s="129">
        <f>SUM(МОБАЛ_Община:МБАЛ_Свищов!C11)</f>
        <v>5</v>
      </c>
      <c r="D11" s="101">
        <f t="shared" si="0"/>
        <v>0.1411631846414455</v>
      </c>
      <c r="E11" s="185">
        <f t="shared" si="1"/>
        <v>0.13572204125950055</v>
      </c>
      <c r="F11" s="129">
        <f>SUM(МОБАЛ_Община:МБАЛ_Свищов!F11)</f>
        <v>691</v>
      </c>
      <c r="G11" s="184">
        <f t="shared" si="2"/>
        <v>3.5304997368730295</v>
      </c>
      <c r="H11" s="102">
        <f t="shared" si="3"/>
        <v>2.752988047808765</v>
      </c>
      <c r="I11" s="178">
        <f t="shared" si="4"/>
        <v>696</v>
      </c>
      <c r="J11" s="184">
        <f t="shared" si="5"/>
        <v>3.0111229844728156</v>
      </c>
      <c r="K11" s="186">
        <f t="shared" si="6"/>
        <v>2.4180100055586435</v>
      </c>
    </row>
    <row r="12" spans="1:11" s="6" customFormat="1" ht="14.25" customHeight="1" thickBot="1">
      <c r="A12" s="16"/>
      <c r="B12" s="38" t="s">
        <v>78</v>
      </c>
      <c r="C12" s="164">
        <f>SUM(МОБАЛ_Община:МБАЛ_Свищов!C12)</f>
        <v>5</v>
      </c>
      <c r="D12" s="57">
        <f t="shared" si="0"/>
        <v>0.1411631846414455</v>
      </c>
      <c r="E12" s="58">
        <f t="shared" si="1"/>
        <v>0.13572204125950055</v>
      </c>
      <c r="F12" s="164">
        <f>SUM(МОБАЛ_Община:МБАЛ_Свищов!F12)</f>
        <v>682</v>
      </c>
      <c r="G12" s="57">
        <f t="shared" si="2"/>
        <v>3.484516382847187</v>
      </c>
      <c r="H12" s="31">
        <f t="shared" si="3"/>
        <v>2.7171314741035855</v>
      </c>
      <c r="I12" s="163">
        <f t="shared" si="4"/>
        <v>687</v>
      </c>
      <c r="J12" s="57">
        <f t="shared" si="5"/>
        <v>2.9721860493287706</v>
      </c>
      <c r="K12" s="59">
        <f t="shared" si="6"/>
        <v>2.3867426347971095</v>
      </c>
    </row>
    <row r="13" spans="1:11" s="6" customFormat="1" ht="14.25" customHeight="1" thickBot="1">
      <c r="A13" s="93" t="s">
        <v>13</v>
      </c>
      <c r="B13" s="94" t="s">
        <v>42</v>
      </c>
      <c r="C13" s="203">
        <f>SUM(МОБАЛ_Община:МБАЛ_Свищов!C13)</f>
        <v>0</v>
      </c>
      <c r="D13" s="101">
        <f t="shared" si="0"/>
        <v>0</v>
      </c>
      <c r="E13" s="102">
        <f t="shared" si="1"/>
        <v>0</v>
      </c>
      <c r="F13" s="129">
        <f>SUM(МОБАЛ_Община:МБАЛ_Свищов!F13)</f>
        <v>0</v>
      </c>
      <c r="G13" s="101">
        <f t="shared" si="2"/>
        <v>0</v>
      </c>
      <c r="H13" s="102">
        <f t="shared" si="3"/>
        <v>0</v>
      </c>
      <c r="I13" s="129">
        <f t="shared" si="4"/>
        <v>0</v>
      </c>
      <c r="J13" s="101">
        <f t="shared" si="5"/>
        <v>0</v>
      </c>
      <c r="K13" s="177">
        <f t="shared" si="6"/>
        <v>0</v>
      </c>
    </row>
    <row r="14" spans="1:11" s="8" customFormat="1" ht="16.5" customHeight="1" thickBot="1">
      <c r="A14" s="93" t="s">
        <v>14</v>
      </c>
      <c r="B14" s="86" t="s">
        <v>43</v>
      </c>
      <c r="C14" s="129">
        <f>SUM(МОБАЛ_Община:МБАЛ_Свищов!C14)</f>
        <v>1</v>
      </c>
      <c r="D14" s="191">
        <f t="shared" si="0"/>
        <v>0.028232636928289104</v>
      </c>
      <c r="E14" s="192">
        <f t="shared" si="1"/>
        <v>0.02714440825190011</v>
      </c>
      <c r="F14" s="129">
        <f>SUM(МОБАЛ_Община:МБАЛ_Свищов!F14)</f>
        <v>1062</v>
      </c>
      <c r="G14" s="191">
        <f t="shared" si="2"/>
        <v>5.426035775049432</v>
      </c>
      <c r="H14" s="102">
        <f t="shared" si="3"/>
        <v>4.231075697211155</v>
      </c>
      <c r="I14" s="179">
        <f t="shared" si="4"/>
        <v>1063</v>
      </c>
      <c r="J14" s="191">
        <f t="shared" si="5"/>
        <v>4.598884673124429</v>
      </c>
      <c r="K14" s="193">
        <f t="shared" si="6"/>
        <v>3.6930239021678712</v>
      </c>
    </row>
    <row r="15" spans="1:11" s="7" customFormat="1" ht="14.25" customHeight="1" thickBot="1">
      <c r="A15" s="22"/>
      <c r="B15" s="39" t="s">
        <v>44</v>
      </c>
      <c r="C15" s="164">
        <f>SUM(МОБАЛ_Община:МБАЛ_Свищов!C15)</f>
        <v>0</v>
      </c>
      <c r="D15" s="57">
        <f t="shared" si="0"/>
        <v>0</v>
      </c>
      <c r="E15" s="58">
        <f t="shared" si="1"/>
        <v>0</v>
      </c>
      <c r="F15" s="164">
        <f>SUM(МОБАЛ_Община:МБАЛ_Свищов!F15)</f>
        <v>45</v>
      </c>
      <c r="G15" s="57">
        <f t="shared" si="2"/>
        <v>0.22991677012921322</v>
      </c>
      <c r="H15" s="31">
        <f t="shared" si="3"/>
        <v>0.17928286852589642</v>
      </c>
      <c r="I15" s="163">
        <f t="shared" si="4"/>
        <v>45</v>
      </c>
      <c r="J15" s="57">
        <f t="shared" si="5"/>
        <v>0.19468467572022513</v>
      </c>
      <c r="K15" s="59">
        <f t="shared" si="6"/>
        <v>0.15633685380767093</v>
      </c>
    </row>
    <row r="16" spans="1:11" s="7" customFormat="1" ht="18" customHeight="1" thickBot="1">
      <c r="A16" s="182" t="s">
        <v>15</v>
      </c>
      <c r="B16" s="94" t="s">
        <v>27</v>
      </c>
      <c r="C16" s="129">
        <f>SUM(МОБАЛ_Община:МБАЛ_Свищов!C16)</f>
        <v>10</v>
      </c>
      <c r="D16" s="184">
        <f t="shared" si="0"/>
        <v>0.282326369282891</v>
      </c>
      <c r="E16" s="185">
        <f t="shared" si="1"/>
        <v>0.2714440825190011</v>
      </c>
      <c r="F16" s="129">
        <f>SUM(МОБАЛ_Община:МБАЛ_Свищов!F16)</f>
        <v>683</v>
      </c>
      <c r="G16" s="184">
        <f t="shared" si="2"/>
        <v>3.489625644405614</v>
      </c>
      <c r="H16" s="102">
        <f t="shared" si="3"/>
        <v>2.7211155378486054</v>
      </c>
      <c r="I16" s="178">
        <f t="shared" si="4"/>
        <v>693</v>
      </c>
      <c r="J16" s="184">
        <f t="shared" si="5"/>
        <v>2.9981440060914673</v>
      </c>
      <c r="K16" s="186">
        <f t="shared" si="6"/>
        <v>2.407587548638132</v>
      </c>
    </row>
    <row r="17" spans="1:11" s="7" customFormat="1" ht="18" customHeight="1" thickBot="1">
      <c r="A17" s="183" t="s">
        <v>16</v>
      </c>
      <c r="B17" s="86" t="s">
        <v>45</v>
      </c>
      <c r="C17" s="129">
        <f>SUM(МОБАЛ_Община:МБАЛ_Свищов!C17)</f>
        <v>4</v>
      </c>
      <c r="D17" s="187">
        <f t="shared" si="0"/>
        <v>0.11293054771315642</v>
      </c>
      <c r="E17" s="188">
        <f t="shared" si="1"/>
        <v>0.10857763300760044</v>
      </c>
      <c r="F17" s="129">
        <f>SUM(МОБАЛ_Община:МБАЛ_Свищов!F17)</f>
        <v>378</v>
      </c>
      <c r="G17" s="187">
        <f t="shared" si="2"/>
        <v>1.931300869085391</v>
      </c>
      <c r="H17" s="189">
        <f t="shared" si="3"/>
        <v>1.5059760956175299</v>
      </c>
      <c r="I17" s="180">
        <f t="shared" si="4"/>
        <v>382</v>
      </c>
      <c r="J17" s="187">
        <f t="shared" si="5"/>
        <v>1.6526565805583557</v>
      </c>
      <c r="K17" s="190">
        <f t="shared" si="6"/>
        <v>1.3271261812117843</v>
      </c>
    </row>
    <row r="18" spans="1:11" s="6" customFormat="1" ht="15.75" customHeight="1" thickBot="1">
      <c r="A18" s="93" t="s">
        <v>17</v>
      </c>
      <c r="B18" s="150" t="s">
        <v>46</v>
      </c>
      <c r="C18" s="129">
        <f>SUM(МОБАЛ_Община:МБАЛ_Свищов!C18)</f>
        <v>1</v>
      </c>
      <c r="D18" s="101">
        <f t="shared" si="0"/>
        <v>0.028232636928289104</v>
      </c>
      <c r="E18" s="102">
        <f t="shared" si="1"/>
        <v>0.02714440825190011</v>
      </c>
      <c r="F18" s="129">
        <f>SUM(МОБАЛ_Община:МБАЛ_Свищов!F18)</f>
        <v>5423</v>
      </c>
      <c r="G18" s="101">
        <f t="shared" si="2"/>
        <v>27.707525431349406</v>
      </c>
      <c r="H18" s="102">
        <f t="shared" si="3"/>
        <v>21.605577689243027</v>
      </c>
      <c r="I18" s="129">
        <f t="shared" si="4"/>
        <v>5424</v>
      </c>
      <c r="J18" s="101">
        <f t="shared" si="5"/>
        <v>23.465992913477805</v>
      </c>
      <c r="K18" s="177">
        <f t="shared" si="6"/>
        <v>18.843802112284603</v>
      </c>
    </row>
    <row r="19" spans="1:11" s="7" customFormat="1" ht="12.75" customHeight="1">
      <c r="A19" s="4"/>
      <c r="B19" s="35" t="s">
        <v>47</v>
      </c>
      <c r="C19" s="162">
        <f>SUM(МОБАЛ_Община:МБАЛ_Свищов!C19)</f>
        <v>0</v>
      </c>
      <c r="D19" s="51">
        <f t="shared" si="0"/>
        <v>0</v>
      </c>
      <c r="E19" s="54">
        <f t="shared" si="1"/>
        <v>0</v>
      </c>
      <c r="F19" s="162">
        <f>SUM(МОБАЛ_Община:МБАЛ_Свищов!F19)</f>
        <v>0</v>
      </c>
      <c r="G19" s="51">
        <f t="shared" si="2"/>
        <v>0</v>
      </c>
      <c r="H19" s="33">
        <f t="shared" si="3"/>
        <v>0</v>
      </c>
      <c r="I19" s="165">
        <f t="shared" si="4"/>
        <v>0</v>
      </c>
      <c r="J19" s="51">
        <f t="shared" si="5"/>
        <v>0</v>
      </c>
      <c r="K19" s="56">
        <f t="shared" si="6"/>
        <v>0</v>
      </c>
    </row>
    <row r="20" spans="1:11" s="7" customFormat="1" ht="14.25" customHeight="1">
      <c r="A20" s="4"/>
      <c r="B20" s="35" t="s">
        <v>48</v>
      </c>
      <c r="C20" s="166">
        <f>SUM(МОБАЛ_Община:МБАЛ_Свищов!C20)</f>
        <v>0</v>
      </c>
      <c r="D20" s="60">
        <f t="shared" si="0"/>
        <v>0</v>
      </c>
      <c r="E20" s="61">
        <f t="shared" si="1"/>
        <v>0</v>
      </c>
      <c r="F20" s="166">
        <f>SUM(МОБАЛ_Община:МБАЛ_Свищов!F20)</f>
        <v>807</v>
      </c>
      <c r="G20" s="60">
        <f t="shared" si="2"/>
        <v>4.123174077650557</v>
      </c>
      <c r="H20" s="34">
        <f t="shared" si="3"/>
        <v>3.2151394422310755</v>
      </c>
      <c r="I20" s="166">
        <f t="shared" si="4"/>
        <v>807</v>
      </c>
      <c r="J20" s="60">
        <f t="shared" si="5"/>
        <v>3.491345184582704</v>
      </c>
      <c r="K20" s="62">
        <f t="shared" si="6"/>
        <v>2.803640911617565</v>
      </c>
    </row>
    <row r="21" spans="1:11" s="7" customFormat="1" ht="15" customHeight="1" thickBot="1">
      <c r="A21" s="4"/>
      <c r="B21" s="35" t="s">
        <v>49</v>
      </c>
      <c r="C21" s="167">
        <f>SUM(МОБАЛ_Община:МБАЛ_Свищов!C21)</f>
        <v>1</v>
      </c>
      <c r="D21" s="51">
        <f t="shared" si="0"/>
        <v>0.028232636928289104</v>
      </c>
      <c r="E21" s="54">
        <f t="shared" si="1"/>
        <v>0.02714440825190011</v>
      </c>
      <c r="F21" s="163">
        <f>SUM(МОБАЛ_Община:МБАЛ_Свищов!F21)</f>
        <v>1090</v>
      </c>
      <c r="G21" s="51">
        <f t="shared" si="2"/>
        <v>5.569095098685387</v>
      </c>
      <c r="H21" s="31">
        <f t="shared" si="3"/>
        <v>4.342629482071713</v>
      </c>
      <c r="I21" s="165">
        <f t="shared" si="4"/>
        <v>1091</v>
      </c>
      <c r="J21" s="51">
        <f t="shared" si="5"/>
        <v>4.720021804683681</v>
      </c>
      <c r="K21" s="56">
        <f t="shared" si="6"/>
        <v>3.7903001667593106</v>
      </c>
    </row>
    <row r="22" spans="1:11" s="6" customFormat="1" ht="12.75" customHeight="1" thickBot="1">
      <c r="A22" s="93" t="s">
        <v>28</v>
      </c>
      <c r="B22" s="86" t="s">
        <v>50</v>
      </c>
      <c r="C22" s="129">
        <f>SUM(МОБАЛ_Община:МБАЛ_Свищов!C22)</f>
        <v>1812</v>
      </c>
      <c r="D22" s="101">
        <f t="shared" si="0"/>
        <v>51.157538114059854</v>
      </c>
      <c r="E22" s="102">
        <f t="shared" si="1"/>
        <v>49.185667752442995</v>
      </c>
      <c r="F22" s="129">
        <f>SUM(МОБАЛ_Община:МБАЛ_Свищов!F22)</f>
        <v>2918</v>
      </c>
      <c r="G22" s="101">
        <f t="shared" si="2"/>
        <v>14.90882522748987</v>
      </c>
      <c r="H22" s="102">
        <f t="shared" si="3"/>
        <v>11.625498007968128</v>
      </c>
      <c r="I22" s="129">
        <f t="shared" si="4"/>
        <v>4730</v>
      </c>
      <c r="J22" s="101">
        <f t="shared" si="5"/>
        <v>20.46352258125922</v>
      </c>
      <c r="K22" s="177">
        <f t="shared" si="6"/>
        <v>16.432740411339633</v>
      </c>
    </row>
    <row r="23" spans="1:11" s="7" customFormat="1" ht="15.75" customHeight="1">
      <c r="A23" s="4"/>
      <c r="B23" s="37" t="s">
        <v>51</v>
      </c>
      <c r="C23" s="162">
        <f>SUM(МОБАЛ_Община:МБАЛ_Свищов!C23)</f>
        <v>167</v>
      </c>
      <c r="D23" s="51">
        <f t="shared" si="0"/>
        <v>4.7148503670242805</v>
      </c>
      <c r="E23" s="33">
        <f t="shared" si="1"/>
        <v>4.533116178067318</v>
      </c>
      <c r="F23" s="162">
        <f>SUM(МОБАЛ_Община:МБАЛ_Свищов!F23)</f>
        <v>37</v>
      </c>
      <c r="G23" s="23">
        <f t="shared" si="2"/>
        <v>0.18904267766179755</v>
      </c>
      <c r="H23" s="63">
        <f t="shared" si="3"/>
        <v>0.14741035856573706</v>
      </c>
      <c r="I23" s="165">
        <f t="shared" si="4"/>
        <v>204</v>
      </c>
      <c r="J23" s="23">
        <f t="shared" si="5"/>
        <v>0.8825705299316873</v>
      </c>
      <c r="K23" s="52">
        <f t="shared" si="6"/>
        <v>0.7087270705947749</v>
      </c>
    </row>
    <row r="24" spans="1:11" s="7" customFormat="1" ht="15.75" customHeight="1">
      <c r="A24" s="4"/>
      <c r="B24" s="35" t="s">
        <v>52</v>
      </c>
      <c r="C24" s="166">
        <f>SUM(МОБАЛ_Община:МБАЛ_Свищов!C24)</f>
        <v>581</v>
      </c>
      <c r="D24" s="60">
        <f t="shared" si="0"/>
        <v>16.40316205533597</v>
      </c>
      <c r="E24" s="34">
        <f t="shared" si="1"/>
        <v>15.770901194353963</v>
      </c>
      <c r="F24" s="166">
        <f>SUM(МОБАЛ_Община:МБАЛ_Свищов!F24)</f>
        <v>1570</v>
      </c>
      <c r="G24" s="25">
        <f t="shared" si="2"/>
        <v>8.021540646730328</v>
      </c>
      <c r="H24" s="64">
        <f t="shared" si="3"/>
        <v>6.254980079681275</v>
      </c>
      <c r="I24" s="166">
        <f t="shared" si="4"/>
        <v>2151</v>
      </c>
      <c r="J24" s="25">
        <f t="shared" si="5"/>
        <v>9.305927499426762</v>
      </c>
      <c r="K24" s="65">
        <f t="shared" si="6"/>
        <v>7.4729016120066705</v>
      </c>
    </row>
    <row r="25" spans="1:11" s="7" customFormat="1" ht="17.25" customHeight="1">
      <c r="A25" s="4"/>
      <c r="B25" s="35" t="s">
        <v>85</v>
      </c>
      <c r="C25" s="166">
        <f>SUM(МОБАЛ_Община:МБАЛ_Свищов!C25)</f>
        <v>0</v>
      </c>
      <c r="D25" s="60">
        <f t="shared" si="0"/>
        <v>0</v>
      </c>
      <c r="E25" s="34">
        <f t="shared" si="1"/>
        <v>0</v>
      </c>
      <c r="F25" s="166">
        <f>SUM(МОБАЛ_Община:МБАЛ_Свищов!F25)</f>
        <v>506</v>
      </c>
      <c r="G25" s="25">
        <f t="shared" si="2"/>
        <v>2.585286348564042</v>
      </c>
      <c r="H25" s="64">
        <f t="shared" si="3"/>
        <v>2.0159362549800797</v>
      </c>
      <c r="I25" s="166">
        <f t="shared" si="4"/>
        <v>506</v>
      </c>
      <c r="J25" s="25">
        <f t="shared" si="5"/>
        <v>2.1891210203207536</v>
      </c>
      <c r="K25" s="65">
        <f t="shared" si="6"/>
        <v>1.7579210672595886</v>
      </c>
    </row>
    <row r="26" spans="1:11" s="7" customFormat="1" ht="15" customHeight="1" thickBot="1">
      <c r="A26" s="4"/>
      <c r="B26" s="35" t="s">
        <v>86</v>
      </c>
      <c r="C26" s="167">
        <f>SUM(МОБАЛ_Община:МБАЛ_Свищов!C26)</f>
        <v>16</v>
      </c>
      <c r="D26" s="51">
        <f t="shared" si="0"/>
        <v>0.45172219085262566</v>
      </c>
      <c r="E26" s="33">
        <f t="shared" si="1"/>
        <v>0.43431053203040176</v>
      </c>
      <c r="F26" s="163">
        <f>SUM(МОБАЛ_Община:МБАЛ_Свищов!F26)</f>
        <v>27</v>
      </c>
      <c r="G26" s="23">
        <f t="shared" si="2"/>
        <v>0.13795006207752794</v>
      </c>
      <c r="H26" s="55">
        <f t="shared" si="3"/>
        <v>0.10756972111553785</v>
      </c>
      <c r="I26" s="165">
        <f t="shared" si="4"/>
        <v>43</v>
      </c>
      <c r="J26" s="23">
        <f t="shared" si="5"/>
        <v>0.1860320234659929</v>
      </c>
      <c r="K26" s="52">
        <f t="shared" si="6"/>
        <v>0.14938854919399666</v>
      </c>
    </row>
    <row r="27" spans="1:11" s="6" customFormat="1" ht="15" customHeight="1" thickBot="1">
      <c r="A27" s="93" t="s">
        <v>18</v>
      </c>
      <c r="B27" s="86" t="s">
        <v>53</v>
      </c>
      <c r="C27" s="129">
        <f>SUM(МОБАЛ_Община:МБАЛ_Свищов!C27)</f>
        <v>93</v>
      </c>
      <c r="D27" s="88">
        <f t="shared" si="0"/>
        <v>2.6256352343308866</v>
      </c>
      <c r="E27" s="89">
        <f t="shared" si="1"/>
        <v>2.52442996742671</v>
      </c>
      <c r="F27" s="129">
        <f>SUM(МОБАЛ_Община:МБАЛ_Свищов!F27)</f>
        <v>2825</v>
      </c>
      <c r="G27" s="88">
        <f t="shared" si="2"/>
        <v>14.433663902556164</v>
      </c>
      <c r="H27" s="102">
        <f t="shared" si="3"/>
        <v>11.254980079681275</v>
      </c>
      <c r="I27" s="139">
        <f t="shared" si="4"/>
        <v>2918</v>
      </c>
      <c r="J27" s="88">
        <f t="shared" si="5"/>
        <v>12.62421963892482</v>
      </c>
      <c r="K27" s="107">
        <f t="shared" si="6"/>
        <v>10.13757643135075</v>
      </c>
    </row>
    <row r="28" spans="1:11" s="7" customFormat="1" ht="13.5" customHeight="1" hidden="1">
      <c r="A28" s="4"/>
      <c r="B28" s="37" t="s">
        <v>54</v>
      </c>
      <c r="C28" s="162">
        <f>SUM(МОБАЛ_Община:МБАЛ_Свищов!C28)</f>
        <v>0</v>
      </c>
      <c r="D28" s="51">
        <f t="shared" si="0"/>
        <v>0</v>
      </c>
      <c r="E28" s="54">
        <f t="shared" si="1"/>
        <v>0</v>
      </c>
      <c r="F28" s="162">
        <f>SUM(МОБАЛ_Община:МБАЛ_Свищов!F28)</f>
        <v>0</v>
      </c>
      <c r="G28" s="51">
        <f t="shared" si="2"/>
        <v>0</v>
      </c>
      <c r="H28" s="33">
        <f t="shared" si="3"/>
        <v>0</v>
      </c>
      <c r="I28" s="132">
        <f t="shared" si="4"/>
        <v>0</v>
      </c>
      <c r="J28" s="51">
        <f t="shared" si="5"/>
        <v>0</v>
      </c>
      <c r="K28" s="56">
        <f t="shared" si="6"/>
        <v>0</v>
      </c>
    </row>
    <row r="29" spans="1:11" s="7" customFormat="1" ht="13.5" customHeight="1" hidden="1">
      <c r="A29" s="4"/>
      <c r="B29" s="35" t="s">
        <v>55</v>
      </c>
      <c r="C29" s="166">
        <f>SUM(МОБАЛ_Община:МБАЛ_Свищов!C29)</f>
        <v>0</v>
      </c>
      <c r="D29" s="60">
        <f t="shared" si="0"/>
        <v>0</v>
      </c>
      <c r="E29" s="61">
        <f t="shared" si="1"/>
        <v>0</v>
      </c>
      <c r="F29" s="165">
        <f>SUM(МОБАЛ_Община:МБАЛ_Свищов!F29)</f>
        <v>0</v>
      </c>
      <c r="G29" s="60">
        <f t="shared" si="2"/>
        <v>0</v>
      </c>
      <c r="H29" s="34">
        <f t="shared" si="3"/>
        <v>0</v>
      </c>
      <c r="I29" s="126">
        <f t="shared" si="4"/>
        <v>0</v>
      </c>
      <c r="J29" s="60">
        <f t="shared" si="5"/>
        <v>0</v>
      </c>
      <c r="K29" s="62">
        <f t="shared" si="6"/>
        <v>0</v>
      </c>
    </row>
    <row r="30" spans="1:11" s="7" customFormat="1" ht="16.5" customHeight="1" hidden="1">
      <c r="A30" s="4"/>
      <c r="B30" s="35" t="s">
        <v>56</v>
      </c>
      <c r="C30" s="166">
        <f>SUM(МОБАЛ_Община:МБАЛ_Свищов!C30)</f>
        <v>0</v>
      </c>
      <c r="D30" s="66">
        <f t="shared" si="0"/>
        <v>0</v>
      </c>
      <c r="E30" s="67">
        <f t="shared" si="1"/>
        <v>0</v>
      </c>
      <c r="F30" s="166">
        <f>SUM(МОБАЛ_Община:МБАЛ_Свищов!F30)</f>
        <v>0</v>
      </c>
      <c r="G30" s="66">
        <f t="shared" si="2"/>
        <v>0</v>
      </c>
      <c r="H30" s="68">
        <f t="shared" si="3"/>
        <v>0</v>
      </c>
      <c r="I30" s="133">
        <f t="shared" si="4"/>
        <v>0</v>
      </c>
      <c r="J30" s="66">
        <f t="shared" si="5"/>
        <v>0</v>
      </c>
      <c r="K30" s="69">
        <f t="shared" si="6"/>
        <v>0</v>
      </c>
    </row>
    <row r="31" spans="1:11" s="7" customFormat="1" ht="15.75" customHeight="1" hidden="1" thickBot="1">
      <c r="A31" s="15"/>
      <c r="B31" s="35" t="s">
        <v>57</v>
      </c>
      <c r="C31" s="167">
        <f>SUM(МОБАЛ_Община:МБАЛ_Свищов!C31)</f>
        <v>0</v>
      </c>
      <c r="D31" s="70">
        <f t="shared" si="0"/>
        <v>0</v>
      </c>
      <c r="E31" s="71">
        <f t="shared" si="1"/>
        <v>0</v>
      </c>
      <c r="F31" s="163">
        <f>SUM(МОБАЛ_Община:МБАЛ_Свищов!F31)</f>
        <v>0</v>
      </c>
      <c r="G31" s="70">
        <f t="shared" si="2"/>
        <v>0</v>
      </c>
      <c r="H31" s="72">
        <f t="shared" si="3"/>
        <v>0</v>
      </c>
      <c r="I31" s="130">
        <f t="shared" si="4"/>
        <v>0</v>
      </c>
      <c r="J31" s="70">
        <f t="shared" si="5"/>
        <v>0</v>
      </c>
      <c r="K31" s="73">
        <f t="shared" si="6"/>
        <v>0</v>
      </c>
    </row>
    <row r="32" spans="1:11" s="6" customFormat="1" ht="16.5" customHeight="1" thickBot="1">
      <c r="A32" s="93" t="s">
        <v>75</v>
      </c>
      <c r="B32" s="86" t="s">
        <v>61</v>
      </c>
      <c r="C32" s="129">
        <f>SUM(МОБАЛ_Община:МБАЛ_Свищов!C32)</f>
        <v>79</v>
      </c>
      <c r="D32" s="101">
        <f t="shared" si="0"/>
        <v>2.2303783173348393</v>
      </c>
      <c r="E32" s="177">
        <f t="shared" si="1"/>
        <v>2.1444082519001086</v>
      </c>
      <c r="F32" s="129">
        <f>SUM(МОБАЛ_Община:МБАЛ_Свищов!F32)</f>
        <v>1194</v>
      </c>
      <c r="G32" s="101">
        <f t="shared" si="2"/>
        <v>6.100458300761791</v>
      </c>
      <c r="H32" s="194">
        <f t="shared" si="3"/>
        <v>4.756972111553785</v>
      </c>
      <c r="I32" s="181">
        <f t="shared" si="4"/>
        <v>1273</v>
      </c>
      <c r="J32" s="101">
        <f t="shared" si="5"/>
        <v>5.507413159818814</v>
      </c>
      <c r="K32" s="177">
        <f t="shared" si="6"/>
        <v>4.422595886603669</v>
      </c>
    </row>
    <row r="33" spans="1:11" s="7" customFormat="1" ht="27.75" customHeight="1" thickBot="1">
      <c r="A33" s="93" t="s">
        <v>76</v>
      </c>
      <c r="B33" s="86" t="s">
        <v>62</v>
      </c>
      <c r="C33" s="129">
        <f>SUM(МОБАЛ_Община:МБАЛ_Свищов!C33)</f>
        <v>10</v>
      </c>
      <c r="D33" s="184">
        <f t="shared" si="0"/>
        <v>0.282326369282891</v>
      </c>
      <c r="E33" s="185">
        <f t="shared" si="1"/>
        <v>0.2714440825190011</v>
      </c>
      <c r="F33" s="129">
        <f>SUM(МОБАЛ_Община:МБАЛ_Свищов!F33)</f>
        <v>773</v>
      </c>
      <c r="G33" s="184">
        <f t="shared" si="2"/>
        <v>3.9494591846640406</v>
      </c>
      <c r="H33" s="102">
        <f t="shared" si="3"/>
        <v>3.0796812749003983</v>
      </c>
      <c r="I33" s="178">
        <f t="shared" si="4"/>
        <v>783</v>
      </c>
      <c r="J33" s="184">
        <f t="shared" si="5"/>
        <v>3.3875133575319176</v>
      </c>
      <c r="K33" s="186">
        <f t="shared" si="6"/>
        <v>2.7202612562534743</v>
      </c>
    </row>
    <row r="34" spans="1:11" s="7" customFormat="1" ht="15.75" customHeight="1" thickBot="1">
      <c r="A34" s="93" t="s">
        <v>19</v>
      </c>
      <c r="B34" s="86" t="s">
        <v>58</v>
      </c>
      <c r="C34" s="129">
        <f>SUM(МОБАЛ_Община:МБАЛ_Свищов!C34)</f>
        <v>123</v>
      </c>
      <c r="D34" s="184">
        <f t="shared" si="0"/>
        <v>3.4726143421795594</v>
      </c>
      <c r="E34" s="185">
        <f t="shared" si="1"/>
        <v>3.3387622149837135</v>
      </c>
      <c r="F34" s="129">
        <f>SUM(МОБАЛ_Община:МБАЛ_Свищов!F34)</f>
        <v>1417</v>
      </c>
      <c r="G34" s="184">
        <f t="shared" si="2"/>
        <v>7.239823628291003</v>
      </c>
      <c r="H34" s="102">
        <f t="shared" si="3"/>
        <v>5.645418326693227</v>
      </c>
      <c r="I34" s="178">
        <f t="shared" si="4"/>
        <v>1540</v>
      </c>
      <c r="J34" s="184">
        <f t="shared" si="5"/>
        <v>6.662542235758816</v>
      </c>
      <c r="K34" s="186">
        <f t="shared" si="6"/>
        <v>5.3501945525291825</v>
      </c>
    </row>
    <row r="35" spans="1:11" s="7" customFormat="1" ht="13.5" customHeight="1" thickBot="1">
      <c r="A35" s="4"/>
      <c r="B35" s="37" t="s">
        <v>59</v>
      </c>
      <c r="C35" s="162">
        <f>SUM(МОБАЛ_Община:МБАЛ_Свищов!C35)</f>
        <v>81</v>
      </c>
      <c r="D35" s="51">
        <f t="shared" si="0"/>
        <v>2.2868435911914173</v>
      </c>
      <c r="E35" s="54">
        <f t="shared" si="1"/>
        <v>2.198697068403909</v>
      </c>
      <c r="F35" s="164">
        <f>SUM(МОБАЛ_Община:МБАЛ_Свищов!F35)</f>
        <v>998</v>
      </c>
      <c r="G35" s="51">
        <f t="shared" si="2"/>
        <v>5.099043035310107</v>
      </c>
      <c r="H35" s="33">
        <f t="shared" si="3"/>
        <v>3.9760956175298805</v>
      </c>
      <c r="I35" s="165">
        <f t="shared" si="4"/>
        <v>1079</v>
      </c>
      <c r="J35" s="51">
        <f t="shared" si="5"/>
        <v>4.668105891158287</v>
      </c>
      <c r="K35" s="56">
        <f t="shared" si="6"/>
        <v>3.748610339077265</v>
      </c>
    </row>
    <row r="36" spans="1:11" s="6" customFormat="1" ht="15" customHeight="1" thickBot="1">
      <c r="A36" s="4"/>
      <c r="B36" s="40" t="s">
        <v>31</v>
      </c>
      <c r="C36" s="166">
        <f>SUM(МОБАЛ_Община:МБАЛ_Свищов!C36)</f>
        <v>81</v>
      </c>
      <c r="D36" s="60">
        <f t="shared" si="0"/>
        <v>2.2868435911914173</v>
      </c>
      <c r="E36" s="61">
        <f t="shared" si="1"/>
        <v>2.198697068403909</v>
      </c>
      <c r="F36" s="164">
        <f>SUM(МОБАЛ_Община:МБАЛ_Свищов!F36)</f>
        <v>489</v>
      </c>
      <c r="G36" s="60">
        <f t="shared" si="2"/>
        <v>2.4984289020707835</v>
      </c>
      <c r="H36" s="34">
        <f t="shared" si="3"/>
        <v>1.948207171314741</v>
      </c>
      <c r="I36" s="166">
        <f t="shared" si="4"/>
        <v>570</v>
      </c>
      <c r="J36" s="25">
        <f t="shared" si="5"/>
        <v>2.466005892456185</v>
      </c>
      <c r="K36" s="65">
        <f t="shared" si="6"/>
        <v>1.9802668148971652</v>
      </c>
    </row>
    <row r="37" spans="1:11" s="7" customFormat="1" ht="15.75" customHeight="1" thickBot="1">
      <c r="A37" s="15"/>
      <c r="B37" s="35" t="s">
        <v>84</v>
      </c>
      <c r="C37" s="167">
        <f>SUM(МОБАЛ_Община:МБАЛ_Свищов!C37)</f>
        <v>0</v>
      </c>
      <c r="D37" s="74">
        <f t="shared" si="0"/>
        <v>0</v>
      </c>
      <c r="E37" s="75">
        <f aca="true" t="shared" si="7" ref="E37:E60">C37*100/C$61</f>
        <v>0</v>
      </c>
      <c r="F37" s="164">
        <f>SUM(МОБАЛ_Община:МБАЛ_Свищов!F37)</f>
        <v>162</v>
      </c>
      <c r="G37" s="74">
        <f t="shared" si="2"/>
        <v>0.8277003724651676</v>
      </c>
      <c r="H37" s="76">
        <f aca="true" t="shared" si="8" ref="H37:H60">F37*100/F$61</f>
        <v>0.6454183266932271</v>
      </c>
      <c r="I37" s="168">
        <f t="shared" si="4"/>
        <v>162</v>
      </c>
      <c r="J37" s="74">
        <f t="shared" si="5"/>
        <v>0.7008648325928105</v>
      </c>
      <c r="K37" s="77">
        <f aca="true" t="shared" si="9" ref="K37:K60">I37*100/I$61</f>
        <v>0.5628126737076153</v>
      </c>
    </row>
    <row r="38" spans="1:11" s="7" customFormat="1" ht="15.75" customHeight="1" thickBot="1">
      <c r="A38" s="93" t="s">
        <v>20</v>
      </c>
      <c r="B38" s="86" t="s">
        <v>32</v>
      </c>
      <c r="C38" s="129">
        <f>SUM(МОБАЛ_Община:МБАЛ_Свищов!C38)</f>
        <v>85</v>
      </c>
      <c r="D38" s="184">
        <f t="shared" si="0"/>
        <v>2.3997741389045735</v>
      </c>
      <c r="E38" s="185">
        <f t="shared" si="7"/>
        <v>2.3072747014115094</v>
      </c>
      <c r="F38" s="131">
        <f>SUM(МОБАЛ_Община:МБАЛ_Свищов!F38)</f>
        <v>2310</v>
      </c>
      <c r="G38" s="184">
        <f t="shared" si="2"/>
        <v>11.80239419996628</v>
      </c>
      <c r="H38" s="102">
        <f t="shared" si="8"/>
        <v>9.203187250996017</v>
      </c>
      <c r="I38" s="178">
        <f t="shared" si="4"/>
        <v>2395</v>
      </c>
      <c r="J38" s="184">
        <f t="shared" si="5"/>
        <v>10.361551074443094</v>
      </c>
      <c r="K38" s="186">
        <f t="shared" si="9"/>
        <v>8.32059477487493</v>
      </c>
    </row>
    <row r="39" spans="1:11" s="7" customFormat="1" ht="14.25" customHeight="1">
      <c r="A39" s="4"/>
      <c r="B39" s="37" t="s">
        <v>60</v>
      </c>
      <c r="C39" s="162">
        <f>SUM(МОБАЛ_Община:МБАЛ_Свищов!C39)</f>
        <v>24</v>
      </c>
      <c r="D39" s="51">
        <f t="shared" si="0"/>
        <v>0.6775832862789385</v>
      </c>
      <c r="E39" s="54">
        <f t="shared" si="7"/>
        <v>0.6514657980456026</v>
      </c>
      <c r="F39" s="162">
        <f>SUM(МОБАЛ_Община:МБАЛ_Свищов!F39)</f>
        <v>497</v>
      </c>
      <c r="G39" s="51">
        <f t="shared" si="2"/>
        <v>2.5393029945381995</v>
      </c>
      <c r="H39" s="33">
        <f t="shared" si="8"/>
        <v>1.9800796812749004</v>
      </c>
      <c r="I39" s="165">
        <f t="shared" si="4"/>
        <v>521</v>
      </c>
      <c r="J39" s="51">
        <f t="shared" si="5"/>
        <v>2.2540159122274956</v>
      </c>
      <c r="K39" s="56">
        <f t="shared" si="9"/>
        <v>1.8100333518621456</v>
      </c>
    </row>
    <row r="40" spans="1:11" s="7" customFormat="1" ht="15" customHeight="1">
      <c r="A40" s="4"/>
      <c r="B40" s="35" t="s">
        <v>34</v>
      </c>
      <c r="C40" s="166">
        <f>SUM(МОБАЛ_Община:МБАЛ_Свищов!C40)</f>
        <v>5</v>
      </c>
      <c r="D40" s="60">
        <f t="shared" si="0"/>
        <v>0.1411631846414455</v>
      </c>
      <c r="E40" s="61">
        <f t="shared" si="7"/>
        <v>0.13572204125950055</v>
      </c>
      <c r="F40" s="165">
        <f>SUM(МОБАЛ_Община:МБАЛ_Свищов!F40)</f>
        <v>46</v>
      </c>
      <c r="G40" s="60">
        <f t="shared" si="2"/>
        <v>0.2350260316876402</v>
      </c>
      <c r="H40" s="34">
        <f t="shared" si="8"/>
        <v>0.18326693227091634</v>
      </c>
      <c r="I40" s="166">
        <f t="shared" si="4"/>
        <v>51</v>
      </c>
      <c r="J40" s="60">
        <f t="shared" si="5"/>
        <v>0.22064263248292182</v>
      </c>
      <c r="K40" s="62">
        <f t="shared" si="9"/>
        <v>0.17718176764869373</v>
      </c>
    </row>
    <row r="41" spans="1:11" s="6" customFormat="1" ht="19.5" customHeight="1">
      <c r="A41" s="4"/>
      <c r="B41" s="35" t="s">
        <v>25</v>
      </c>
      <c r="C41" s="166">
        <f>SUM(МОБАЛ_Община:МБАЛ_Свищов!C41)</f>
        <v>1</v>
      </c>
      <c r="D41" s="60">
        <f t="shared" si="0"/>
        <v>0.028232636928289104</v>
      </c>
      <c r="E41" s="61">
        <f t="shared" si="7"/>
        <v>0.02714440825190011</v>
      </c>
      <c r="F41" s="165">
        <f>SUM(МОБАЛ_Община:МБАЛ_Свищов!F41)</f>
        <v>14</v>
      </c>
      <c r="G41" s="60">
        <f t="shared" si="2"/>
        <v>0.07152966181797744</v>
      </c>
      <c r="H41" s="34">
        <f t="shared" si="8"/>
        <v>0.055776892430278883</v>
      </c>
      <c r="I41" s="166">
        <f t="shared" si="4"/>
        <v>15</v>
      </c>
      <c r="J41" s="60">
        <f t="shared" si="5"/>
        <v>0.06489489190674172</v>
      </c>
      <c r="K41" s="62">
        <f t="shared" si="9"/>
        <v>0.05211228460255698</v>
      </c>
    </row>
    <row r="42" spans="1:11" s="6" customFormat="1" ht="16.5" customHeight="1" thickBot="1">
      <c r="A42" s="5"/>
      <c r="B42" s="35" t="s">
        <v>35</v>
      </c>
      <c r="C42" s="167">
        <f>SUM(МОБАЛ_Община:МБАЛ_Свищов!C42)</f>
        <v>24</v>
      </c>
      <c r="D42" s="57">
        <f t="shared" si="0"/>
        <v>0.6775832862789385</v>
      </c>
      <c r="E42" s="58">
        <f t="shared" si="7"/>
        <v>0.6514657980456026</v>
      </c>
      <c r="F42" s="163">
        <f>SUM(МОБАЛ_Община:МБАЛ_Свищов!F42)</f>
        <v>710</v>
      </c>
      <c r="G42" s="57">
        <f t="shared" si="2"/>
        <v>3.627575706483142</v>
      </c>
      <c r="H42" s="31">
        <f t="shared" si="8"/>
        <v>2.8286852589641436</v>
      </c>
      <c r="I42" s="163">
        <f t="shared" si="4"/>
        <v>734</v>
      </c>
      <c r="J42" s="57">
        <f t="shared" si="5"/>
        <v>3.175523377303228</v>
      </c>
      <c r="K42" s="59">
        <f t="shared" si="9"/>
        <v>2.5500277932184545</v>
      </c>
    </row>
    <row r="43" spans="1:11" s="6" customFormat="1" ht="22.5" customHeight="1" thickBot="1">
      <c r="A43" s="93" t="s">
        <v>21</v>
      </c>
      <c r="B43" s="86" t="s">
        <v>64</v>
      </c>
      <c r="C43" s="129">
        <f>SUM(МОБАЛ_Община:МБАЛ_Свищов!C43)</f>
        <v>343</v>
      </c>
      <c r="D43" s="101">
        <f t="shared" si="0"/>
        <v>9.683794466403162</v>
      </c>
      <c r="E43" s="102">
        <f t="shared" si="7"/>
        <v>9.310532030401736</v>
      </c>
      <c r="F43" s="129">
        <f>SUM(МОБАЛ_Община:МБАЛ_Свищов!F43)</f>
        <v>0</v>
      </c>
      <c r="G43" s="101">
        <f t="shared" si="2"/>
        <v>0</v>
      </c>
      <c r="H43" s="102">
        <f t="shared" si="8"/>
        <v>0</v>
      </c>
      <c r="I43" s="129">
        <f t="shared" si="4"/>
        <v>343</v>
      </c>
      <c r="J43" s="101">
        <f t="shared" si="5"/>
        <v>1.4839298616008272</v>
      </c>
      <c r="K43" s="177">
        <f t="shared" si="9"/>
        <v>1.1916342412451362</v>
      </c>
    </row>
    <row r="44" spans="1:11" s="6" customFormat="1" ht="27" customHeight="1" thickBot="1">
      <c r="A44" s="9"/>
      <c r="B44" s="155" t="s">
        <v>81</v>
      </c>
      <c r="C44" s="162">
        <f>SUM(МОБАЛ_Община:МБАЛ_Свищов!C44)</f>
        <v>53</v>
      </c>
      <c r="D44" s="51">
        <f t="shared" si="0"/>
        <v>1.4963297571993224</v>
      </c>
      <c r="E44" s="33">
        <f t="shared" si="7"/>
        <v>1.4386536373507057</v>
      </c>
      <c r="F44" s="128">
        <f>SUM(МОБАЛ_Община:МБАЛ_Свищов!F44)</f>
        <v>0</v>
      </c>
      <c r="G44" s="51">
        <f t="shared" si="2"/>
        <v>0</v>
      </c>
      <c r="H44" s="33">
        <f t="shared" si="8"/>
        <v>0</v>
      </c>
      <c r="I44" s="165">
        <f t="shared" si="4"/>
        <v>53</v>
      </c>
      <c r="J44" s="51">
        <f t="shared" si="5"/>
        <v>0.22929528473715405</v>
      </c>
      <c r="K44" s="56">
        <f t="shared" si="9"/>
        <v>0.184130072262368</v>
      </c>
    </row>
    <row r="45" spans="1:11" s="7" customFormat="1" ht="15" customHeight="1" thickBot="1">
      <c r="A45" s="4"/>
      <c r="B45" s="153" t="s">
        <v>79</v>
      </c>
      <c r="C45" s="163">
        <f>SUM(МОБАЛ_Община:МБАЛ_Свищов!C45)</f>
        <v>28</v>
      </c>
      <c r="D45" s="74">
        <f t="shared" si="0"/>
        <v>0.7905138339920948</v>
      </c>
      <c r="E45" s="76">
        <f t="shared" si="7"/>
        <v>0.760043431053203</v>
      </c>
      <c r="F45" s="131">
        <f>SUM(МОБАЛ_Община:МБАЛ_Свищов!F45)</f>
        <v>0</v>
      </c>
      <c r="G45" s="74">
        <f t="shared" si="2"/>
        <v>0</v>
      </c>
      <c r="H45" s="76">
        <f t="shared" si="8"/>
        <v>0</v>
      </c>
      <c r="I45" s="168">
        <f t="shared" si="4"/>
        <v>28</v>
      </c>
      <c r="J45" s="74">
        <f t="shared" si="5"/>
        <v>0.1211371315592512</v>
      </c>
      <c r="K45" s="77">
        <f t="shared" si="9"/>
        <v>0.09727626459143969</v>
      </c>
    </row>
    <row r="46" spans="1:11" s="7" customFormat="1" ht="19.5" customHeight="1" thickBot="1">
      <c r="A46" s="93" t="s">
        <v>77</v>
      </c>
      <c r="B46" s="86" t="s">
        <v>63</v>
      </c>
      <c r="C46" s="129">
        <f>SUM(МОБАЛ_Община:МБАЛ_Свищов!C46)</f>
        <v>12</v>
      </c>
      <c r="D46" s="184">
        <f t="shared" si="0"/>
        <v>0.33879164313946925</v>
      </c>
      <c r="E46" s="185">
        <f t="shared" si="7"/>
        <v>0.3257328990228013</v>
      </c>
      <c r="F46" s="129">
        <f>SUM(МОБАЛ_Община:МБАЛ_Свищов!F46)</f>
        <v>2</v>
      </c>
      <c r="G46" s="184">
        <f t="shared" si="2"/>
        <v>0.01021852311685392</v>
      </c>
      <c r="H46" s="102">
        <f t="shared" si="8"/>
        <v>0.00796812749003984</v>
      </c>
      <c r="I46" s="178">
        <f t="shared" si="4"/>
        <v>14</v>
      </c>
      <c r="J46" s="184">
        <f t="shared" si="5"/>
        <v>0.0605685657796256</v>
      </c>
      <c r="K46" s="186">
        <f t="shared" si="9"/>
        <v>0.048638132295719845</v>
      </c>
    </row>
    <row r="47" spans="1:11" s="6" customFormat="1" ht="20.25" customHeight="1" thickBot="1">
      <c r="A47" s="93" t="s">
        <v>29</v>
      </c>
      <c r="B47" s="86" t="s">
        <v>65</v>
      </c>
      <c r="C47" s="129">
        <f>SUM(МОБАЛ_Община:МБАЛ_Свищов!C47)</f>
        <v>172</v>
      </c>
      <c r="D47" s="101">
        <f t="shared" si="0"/>
        <v>4.8560135516657255</v>
      </c>
      <c r="E47" s="102">
        <f t="shared" si="7"/>
        <v>4.668838219326819</v>
      </c>
      <c r="F47" s="129">
        <f>SUM(МОБАЛ_Община:МБАЛ_Свищов!F47)</f>
        <v>406</v>
      </c>
      <c r="G47" s="101">
        <f t="shared" si="2"/>
        <v>2.074360192721346</v>
      </c>
      <c r="H47" s="102">
        <f t="shared" si="8"/>
        <v>1.6175298804780875</v>
      </c>
      <c r="I47" s="129">
        <f t="shared" si="4"/>
        <v>578</v>
      </c>
      <c r="J47" s="101">
        <f t="shared" si="5"/>
        <v>2.500616501473114</v>
      </c>
      <c r="K47" s="177">
        <f t="shared" si="9"/>
        <v>2.008060033351862</v>
      </c>
    </row>
    <row r="48" spans="1:11" s="6" customFormat="1" ht="16.5" customHeight="1" thickBot="1">
      <c r="A48" s="93" t="s">
        <v>30</v>
      </c>
      <c r="B48" s="86" t="s">
        <v>66</v>
      </c>
      <c r="C48" s="129">
        <f>SUM(МОБАЛ_Община:МБАЛ_Свищов!C48)</f>
        <v>744</v>
      </c>
      <c r="D48" s="101">
        <f t="shared" si="0"/>
        <v>21.005081874647093</v>
      </c>
      <c r="E48" s="102">
        <f t="shared" si="7"/>
        <v>20.19543973941368</v>
      </c>
      <c r="F48" s="129">
        <f>SUM(МОБАЛ_Община:МБАЛ_Свищов!F48)</f>
        <v>1983</v>
      </c>
      <c r="G48" s="101">
        <f t="shared" si="2"/>
        <v>10.131665670360663</v>
      </c>
      <c r="H48" s="102">
        <f t="shared" si="8"/>
        <v>7.900398406374502</v>
      </c>
      <c r="I48" s="129">
        <f t="shared" si="4"/>
        <v>2727</v>
      </c>
      <c r="J48" s="101">
        <f t="shared" si="5"/>
        <v>11.797891348645644</v>
      </c>
      <c r="K48" s="177">
        <f t="shared" si="9"/>
        <v>9.474013340744857</v>
      </c>
    </row>
    <row r="49" spans="1:11" s="7" customFormat="1" ht="19.5" customHeight="1">
      <c r="A49" s="4"/>
      <c r="B49" s="37" t="s">
        <v>67</v>
      </c>
      <c r="C49" s="162">
        <f>SUM(МОБАЛ_Община:МБАЛ_Свищов!C49)</f>
        <v>106</v>
      </c>
      <c r="D49" s="51">
        <f t="shared" si="0"/>
        <v>2.9926595143986447</v>
      </c>
      <c r="E49" s="54">
        <f t="shared" si="7"/>
        <v>2.8773072747014115</v>
      </c>
      <c r="F49" s="162">
        <f>SUM(МОБАЛ_Община:МБАЛ_Свищов!F49)</f>
        <v>517</v>
      </c>
      <c r="G49" s="51">
        <f t="shared" si="2"/>
        <v>2.6414882257067385</v>
      </c>
      <c r="H49" s="33">
        <f t="shared" si="8"/>
        <v>2.0597609561752988</v>
      </c>
      <c r="I49" s="165">
        <f t="shared" si="4"/>
        <v>623</v>
      </c>
      <c r="J49" s="51">
        <f t="shared" si="5"/>
        <v>2.6953011771933393</v>
      </c>
      <c r="K49" s="56">
        <f t="shared" si="9"/>
        <v>2.164396887159533</v>
      </c>
    </row>
    <row r="50" spans="1:11" s="7" customFormat="1" ht="12.75" customHeight="1">
      <c r="A50" s="4"/>
      <c r="B50" s="35" t="s">
        <v>71</v>
      </c>
      <c r="C50" s="195">
        <f>SUM(МОБАЛ_Община:МБАЛ_Свищов!C50)</f>
        <v>2</v>
      </c>
      <c r="D50" s="196">
        <f t="shared" si="0"/>
        <v>0.05646527385657821</v>
      </c>
      <c r="E50" s="197">
        <f t="shared" si="7"/>
        <v>0.05428881650380022</v>
      </c>
      <c r="F50" s="201">
        <f>SUM(МОБАЛ_Община:МБАЛ_Свищов!F50)</f>
        <v>9</v>
      </c>
      <c r="G50" s="196">
        <f t="shared" si="2"/>
        <v>0.045983354025842645</v>
      </c>
      <c r="H50" s="198">
        <f t="shared" si="8"/>
        <v>0.035856573705179286</v>
      </c>
      <c r="I50" s="195">
        <f t="shared" si="4"/>
        <v>11</v>
      </c>
      <c r="J50" s="196">
        <f t="shared" si="5"/>
        <v>0.047589587398277254</v>
      </c>
      <c r="K50" s="199">
        <f t="shared" si="9"/>
        <v>0.03821567537520845</v>
      </c>
    </row>
    <row r="51" spans="1:11" s="6" customFormat="1" ht="21.75" customHeight="1">
      <c r="A51" s="4"/>
      <c r="B51" s="35" t="s">
        <v>68</v>
      </c>
      <c r="C51" s="166">
        <f>SUM(МОБАЛ_Община:МБАЛ_Свищов!C51)</f>
        <v>4</v>
      </c>
      <c r="D51" s="60">
        <f t="shared" si="0"/>
        <v>0.11293054771315642</v>
      </c>
      <c r="E51" s="61">
        <f t="shared" si="7"/>
        <v>0.10857763300760044</v>
      </c>
      <c r="F51" s="166">
        <f>SUM(МОБАЛ_Община:МБАЛ_Свищов!F51)</f>
        <v>172</v>
      </c>
      <c r="G51" s="60">
        <f t="shared" si="2"/>
        <v>0.8787929880494372</v>
      </c>
      <c r="H51" s="34">
        <f t="shared" si="8"/>
        <v>0.6852589641434262</v>
      </c>
      <c r="I51" s="166">
        <f t="shared" si="4"/>
        <v>176</v>
      </c>
      <c r="J51" s="60">
        <f t="shared" si="5"/>
        <v>0.7614333983724361</v>
      </c>
      <c r="K51" s="62">
        <f t="shared" si="9"/>
        <v>0.6114508060033352</v>
      </c>
    </row>
    <row r="52" spans="1:11" ht="12.75" customHeight="1">
      <c r="A52" s="4"/>
      <c r="B52" s="35" t="s">
        <v>72</v>
      </c>
      <c r="C52" s="195">
        <f>SUM(МОБАЛ_Община:МБАЛ_Свищов!C52)</f>
        <v>3</v>
      </c>
      <c r="D52" s="196">
        <f t="shared" si="0"/>
        <v>0.08469791078486731</v>
      </c>
      <c r="E52" s="197">
        <f t="shared" si="7"/>
        <v>0.08143322475570032</v>
      </c>
      <c r="F52" s="195">
        <f>SUM(МОБАЛ_Община:МБАЛ_Свищов!F52)</f>
        <v>34</v>
      </c>
      <c r="G52" s="196">
        <f t="shared" si="2"/>
        <v>0.17371489298651666</v>
      </c>
      <c r="H52" s="198">
        <f t="shared" si="8"/>
        <v>0.13545816733067728</v>
      </c>
      <c r="I52" s="195">
        <f t="shared" si="4"/>
        <v>37</v>
      </c>
      <c r="J52" s="196">
        <f t="shared" si="5"/>
        <v>0.16007406670329624</v>
      </c>
      <c r="K52" s="199">
        <f t="shared" si="9"/>
        <v>0.12854363535297386</v>
      </c>
    </row>
    <row r="53" spans="1:11" ht="18" customHeight="1">
      <c r="A53" s="4"/>
      <c r="B53" s="35" t="s">
        <v>69</v>
      </c>
      <c r="C53" s="166">
        <f>SUM(МОБАЛ_Община:МБАЛ_Свищов!C53)</f>
        <v>110</v>
      </c>
      <c r="D53" s="60">
        <f t="shared" si="0"/>
        <v>3.1055900621118013</v>
      </c>
      <c r="E53" s="61">
        <f t="shared" si="7"/>
        <v>2.985884907709012</v>
      </c>
      <c r="F53" s="166">
        <f>SUM(МОБАЛ_Община:МБАЛ_Свищов!F53)</f>
        <v>426</v>
      </c>
      <c r="G53" s="60">
        <f t="shared" si="2"/>
        <v>2.1765454238898854</v>
      </c>
      <c r="H53" s="34">
        <f t="shared" si="8"/>
        <v>1.697211155378486</v>
      </c>
      <c r="I53" s="166">
        <f t="shared" si="4"/>
        <v>536</v>
      </c>
      <c r="J53" s="60">
        <f t="shared" si="5"/>
        <v>2.3189108041342372</v>
      </c>
      <c r="K53" s="62">
        <f t="shared" si="9"/>
        <v>1.8621456364647027</v>
      </c>
    </row>
    <row r="54" spans="1:11" ht="12.75" customHeight="1">
      <c r="A54" s="4"/>
      <c r="B54" s="35" t="s">
        <v>73</v>
      </c>
      <c r="C54" s="195">
        <f>SUM(МОБАЛ_Община:МБАЛ_Свищов!C54)</f>
        <v>94</v>
      </c>
      <c r="D54" s="196">
        <f t="shared" si="0"/>
        <v>2.6538678712591754</v>
      </c>
      <c r="E54" s="197">
        <f t="shared" si="7"/>
        <v>2.55157437567861</v>
      </c>
      <c r="F54" s="195">
        <f>SUM(МОБАЛ_Община:МБАЛ_Свищов!F54)</f>
        <v>271</v>
      </c>
      <c r="G54" s="196">
        <f t="shared" si="2"/>
        <v>1.3846098823337063</v>
      </c>
      <c r="H54" s="198">
        <f t="shared" si="8"/>
        <v>1.0796812749003983</v>
      </c>
      <c r="I54" s="195">
        <f t="shared" si="4"/>
        <v>365</v>
      </c>
      <c r="J54" s="196">
        <f t="shared" si="5"/>
        <v>1.5791090363973816</v>
      </c>
      <c r="K54" s="199">
        <f t="shared" si="9"/>
        <v>1.268065591995553</v>
      </c>
    </row>
    <row r="55" spans="1:11" ht="18.75" customHeight="1">
      <c r="A55" s="4"/>
      <c r="B55" s="35" t="s">
        <v>70</v>
      </c>
      <c r="C55" s="166">
        <f>SUM(МОБАЛ_Община:МБАЛ_Свищов!C55)</f>
        <v>29</v>
      </c>
      <c r="D55" s="60">
        <f t="shared" si="0"/>
        <v>0.818746470920384</v>
      </c>
      <c r="E55" s="61">
        <f t="shared" si="7"/>
        <v>0.7871878393051032</v>
      </c>
      <c r="F55" s="165">
        <f>SUM(МОБАЛ_Община:МБАЛ_Свищов!F55)</f>
        <v>441</v>
      </c>
      <c r="G55" s="60">
        <f t="shared" si="2"/>
        <v>2.2531843472662896</v>
      </c>
      <c r="H55" s="34">
        <f t="shared" si="8"/>
        <v>1.7569721115537849</v>
      </c>
      <c r="I55" s="166">
        <f t="shared" si="4"/>
        <v>470</v>
      </c>
      <c r="J55" s="60">
        <f t="shared" si="5"/>
        <v>2.033373279744574</v>
      </c>
      <c r="K55" s="62">
        <f t="shared" si="9"/>
        <v>1.632851584213452</v>
      </c>
    </row>
    <row r="56" spans="1:11" ht="11.25" customHeight="1">
      <c r="A56" s="4"/>
      <c r="B56" s="35" t="s">
        <v>74</v>
      </c>
      <c r="C56" s="195">
        <f>SUM(МОБАЛ_Община:МБАЛ_Свищов!C56)</f>
        <v>22</v>
      </c>
      <c r="D56" s="196">
        <f t="shared" si="0"/>
        <v>0.6211180124223602</v>
      </c>
      <c r="E56" s="197">
        <f t="shared" si="7"/>
        <v>0.5971769815418024</v>
      </c>
      <c r="F56" s="195">
        <f>SUM(МОБАЛ_Община:МБАЛ_Свищов!F56)</f>
        <v>374</v>
      </c>
      <c r="G56" s="196">
        <f t="shared" si="2"/>
        <v>1.9108638228516832</v>
      </c>
      <c r="H56" s="198">
        <f t="shared" si="8"/>
        <v>1.4900398406374502</v>
      </c>
      <c r="I56" s="195">
        <f t="shared" si="4"/>
        <v>396</v>
      </c>
      <c r="J56" s="196">
        <f t="shared" si="5"/>
        <v>1.7132251463379813</v>
      </c>
      <c r="K56" s="199">
        <f t="shared" si="9"/>
        <v>1.3757643135075042</v>
      </c>
    </row>
    <row r="57" spans="1:11" ht="17.25" customHeight="1" thickBot="1">
      <c r="A57" s="4"/>
      <c r="B57" s="35" t="s">
        <v>33</v>
      </c>
      <c r="C57" s="167">
        <f>SUM(МОБАЛ_Община:МБАЛ_Свищов!C57)</f>
        <v>68</v>
      </c>
      <c r="D57" s="66">
        <f t="shared" si="0"/>
        <v>1.919819311123659</v>
      </c>
      <c r="E57" s="67">
        <f t="shared" si="7"/>
        <v>1.8458197611292073</v>
      </c>
      <c r="F57" s="167">
        <f>SUM(МОБАЛ_Община:МБАЛ_Свищов!F57)</f>
        <v>84</v>
      </c>
      <c r="G57" s="66">
        <f t="shared" si="2"/>
        <v>0.4291779709078647</v>
      </c>
      <c r="H57" s="67">
        <f t="shared" si="8"/>
        <v>0.3346613545816733</v>
      </c>
      <c r="I57" s="169">
        <f t="shared" si="4"/>
        <v>152</v>
      </c>
      <c r="J57" s="66">
        <f t="shared" si="5"/>
        <v>0.6576015713216493</v>
      </c>
      <c r="K57" s="69">
        <f t="shared" si="9"/>
        <v>0.528071150639244</v>
      </c>
    </row>
    <row r="58" spans="1:11" s="6" customFormat="1" ht="21" customHeight="1" thickBot="1">
      <c r="A58" s="93" t="s">
        <v>101</v>
      </c>
      <c r="B58" s="86" t="s">
        <v>100</v>
      </c>
      <c r="C58" s="87">
        <f>SUM(МОБАЛ_Община:МБАЛ_Свищов!C58)</f>
        <v>10</v>
      </c>
      <c r="D58" s="88">
        <f t="shared" si="0"/>
        <v>0.282326369282891</v>
      </c>
      <c r="E58" s="89">
        <f t="shared" si="7"/>
        <v>0.2714440825190011</v>
      </c>
      <c r="F58" s="129">
        <f>SUM(МОБАЛ_Община:МБАЛ_Свищов!F58)</f>
        <v>1691</v>
      </c>
      <c r="G58" s="88">
        <f t="shared" si="2"/>
        <v>8.63976129529999</v>
      </c>
      <c r="H58" s="89">
        <f t="shared" si="8"/>
        <v>6.7370517928286855</v>
      </c>
      <c r="I58" s="129">
        <f t="shared" si="4"/>
        <v>1701</v>
      </c>
      <c r="J58" s="88">
        <f t="shared" si="5"/>
        <v>7.359080742224511</v>
      </c>
      <c r="K58" s="91">
        <f t="shared" si="9"/>
        <v>5.909533073929961</v>
      </c>
    </row>
    <row r="59" spans="1:11" s="1" customFormat="1" ht="14.25">
      <c r="A59" s="4"/>
      <c r="B59" s="37" t="s">
        <v>102</v>
      </c>
      <c r="C59" s="109">
        <f>SUM(МОБАЛ_Община:МБАЛ_Свищов!C59)</f>
        <v>10</v>
      </c>
      <c r="D59" s="17">
        <f t="shared" si="0"/>
        <v>0.282326369282891</v>
      </c>
      <c r="E59" s="29">
        <f t="shared" si="7"/>
        <v>0.2714440825190011</v>
      </c>
      <c r="F59" s="166">
        <f>SUM(МОБАЛ_Община:МБАЛ_Свищов!F59)</f>
        <v>1626</v>
      </c>
      <c r="G59" s="17">
        <f t="shared" si="2"/>
        <v>8.307659294002239</v>
      </c>
      <c r="H59" s="29">
        <f t="shared" si="8"/>
        <v>6.47808764940239</v>
      </c>
      <c r="I59" s="132">
        <f t="shared" si="4"/>
        <v>1636</v>
      </c>
      <c r="J59" s="17">
        <f t="shared" si="5"/>
        <v>7.077869543961963</v>
      </c>
      <c r="K59" s="18">
        <f t="shared" si="9"/>
        <v>5.683713173985548</v>
      </c>
    </row>
    <row r="60" spans="1:11" s="1" customFormat="1" ht="15" thickBot="1">
      <c r="A60" s="22"/>
      <c r="B60" s="227" t="s">
        <v>103</v>
      </c>
      <c r="C60" s="113">
        <f>SUM(МОБАЛ_Община:МБАЛ_Свищов!C60)</f>
        <v>0</v>
      </c>
      <c r="D60" s="17">
        <f t="shared" si="0"/>
        <v>0</v>
      </c>
      <c r="E60" s="29">
        <f t="shared" si="7"/>
        <v>0</v>
      </c>
      <c r="F60" s="166">
        <f>SUM(МОБАЛ_Община:МБАЛ_Свищов!F60)</f>
        <v>65</v>
      </c>
      <c r="G60" s="17">
        <f t="shared" si="2"/>
        <v>0.3321020012977524</v>
      </c>
      <c r="H60" s="29">
        <f t="shared" si="8"/>
        <v>0.2589641434262948</v>
      </c>
      <c r="I60" s="132">
        <f t="shared" si="4"/>
        <v>65</v>
      </c>
      <c r="J60" s="17">
        <f t="shared" si="5"/>
        <v>0.2812111982625474</v>
      </c>
      <c r="K60" s="18">
        <f t="shared" si="9"/>
        <v>0.22581989994441357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3684</v>
      </c>
      <c r="D61" s="204">
        <f t="shared" si="0"/>
        <v>104.00903444381706</v>
      </c>
      <c r="E61" s="89"/>
      <c r="F61" s="139">
        <f>F48+F47+F46+F43+F38+F34+F33+F32+F27+F22+F18+F17+F16+F14+F13+F11+F10+F8+F5+F58</f>
        <v>25100</v>
      </c>
      <c r="G61" s="204">
        <f t="shared" si="2"/>
        <v>128.2424651165167</v>
      </c>
      <c r="H61" s="89"/>
      <c r="I61" s="139">
        <f>I48+I47+I46+I43+I38+I34+I33+I32+I27+I22+I18+I17+I16+I14+I13+I11+I10+I8+I5+I58</f>
        <v>28784</v>
      </c>
      <c r="J61" s="204">
        <f t="shared" si="5"/>
        <v>124.52897124291023</v>
      </c>
      <c r="K61" s="91"/>
    </row>
  </sheetData>
  <sheetProtection/>
  <mergeCells count="2">
    <mergeCell ref="B3:B4"/>
    <mergeCell ref="A1:K1"/>
  </mergeCells>
  <printOptions horizontalCentered="1" verticalCentered="1"/>
  <pageMargins left="0.2362204724409449" right="0.2362204724409449" top="0.5905511811023623" bottom="0.4330708661417323" header="0.2362204724409449" footer="0.2362204724409449"/>
  <pageSetup blackAndWhite="1" horizontalDpi="600" verticalDpi="6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="112" zoomScaleNormal="112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E18" sqref="E18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35420</v>
      </c>
      <c r="E2" s="225"/>
      <c r="F2" s="225"/>
      <c r="G2" s="224">
        <v>195723</v>
      </c>
      <c r="H2" s="2"/>
      <c r="I2" s="2"/>
      <c r="J2" s="224">
        <f>G2+D2</f>
        <v>231143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hidden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>
        <f>IF(C$58=0,0,C5*100/C$58)</f>
        <v>0</v>
      </c>
      <c r="F5" s="129"/>
      <c r="G5" s="88">
        <f aca="true" t="shared" si="1" ref="G5:G36">F5*1000/$G$2</f>
        <v>0</v>
      </c>
      <c r="H5" s="89">
        <f aca="true" t="shared" si="2" ref="H5:H17">F5*100/F$58</f>
        <v>0</v>
      </c>
      <c r="I5" s="139"/>
      <c r="J5" s="88">
        <f aca="true" t="shared" si="3" ref="J5:J36">I5*1000/$J$2</f>
        <v>0</v>
      </c>
      <c r="K5" s="91">
        <f aca="true" t="shared" si="4" ref="K5:K17">I5*100/I$58</f>
        <v>0</v>
      </c>
    </row>
    <row r="6" spans="1:11" s="1" customFormat="1" ht="12.75" customHeight="1" hidden="1">
      <c r="A6" s="4"/>
      <c r="B6" s="37" t="s">
        <v>36</v>
      </c>
      <c r="C6" s="140"/>
      <c r="D6" s="17">
        <f t="shared" si="0"/>
        <v>0</v>
      </c>
      <c r="E6" s="29">
        <f aca="true" t="shared" si="5" ref="E6:E57">IF(C$58=0,0,C6*100/C$58)</f>
        <v>0</v>
      </c>
      <c r="F6" s="132"/>
      <c r="G6" s="17">
        <f t="shared" si="1"/>
        <v>0</v>
      </c>
      <c r="H6" s="29">
        <f t="shared" si="2"/>
        <v>0</v>
      </c>
      <c r="I6" s="132"/>
      <c r="J6" s="17">
        <f t="shared" si="3"/>
        <v>0</v>
      </c>
      <c r="K6" s="18">
        <f t="shared" si="4"/>
        <v>0</v>
      </c>
    </row>
    <row r="7" spans="1:11" s="1" customFormat="1" ht="14.25" customHeight="1" hidden="1" thickBot="1">
      <c r="A7" s="4"/>
      <c r="B7" s="36" t="s">
        <v>37</v>
      </c>
      <c r="C7" s="141"/>
      <c r="D7" s="11">
        <f t="shared" si="0"/>
        <v>0</v>
      </c>
      <c r="E7" s="30">
        <f t="shared" si="5"/>
        <v>0</v>
      </c>
      <c r="F7" s="127"/>
      <c r="G7" s="13">
        <f t="shared" si="1"/>
        <v>0</v>
      </c>
      <c r="H7" s="32">
        <f t="shared" si="2"/>
        <v>0</v>
      </c>
      <c r="I7" s="134"/>
      <c r="J7" s="13">
        <f t="shared" si="3"/>
        <v>0</v>
      </c>
      <c r="K7" s="12">
        <f t="shared" si="4"/>
        <v>0</v>
      </c>
    </row>
    <row r="8" spans="1:11" ht="13.5" customHeight="1" hidden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5"/>
        <v>0</v>
      </c>
      <c r="F8" s="129"/>
      <c r="G8" s="88">
        <f t="shared" si="1"/>
        <v>0</v>
      </c>
      <c r="H8" s="89">
        <f t="shared" si="2"/>
        <v>0</v>
      </c>
      <c r="I8" s="139"/>
      <c r="J8" s="88">
        <f t="shared" si="3"/>
        <v>0</v>
      </c>
      <c r="K8" s="91">
        <f t="shared" si="4"/>
        <v>0</v>
      </c>
    </row>
    <row r="9" spans="1:11" s="1" customFormat="1" ht="15" customHeight="1" hidden="1" thickBot="1">
      <c r="A9" s="15"/>
      <c r="B9" s="37" t="s">
        <v>39</v>
      </c>
      <c r="C9" s="140"/>
      <c r="D9" s="17">
        <f t="shared" si="0"/>
        <v>0</v>
      </c>
      <c r="E9" s="29">
        <f t="shared" si="5"/>
        <v>0</v>
      </c>
      <c r="F9" s="127"/>
      <c r="G9" s="17">
        <f t="shared" si="1"/>
        <v>0</v>
      </c>
      <c r="H9" s="29">
        <f t="shared" si="2"/>
        <v>0</v>
      </c>
      <c r="I9" s="132"/>
      <c r="J9" s="17">
        <f t="shared" si="3"/>
        <v>0</v>
      </c>
      <c r="K9" s="18">
        <f t="shared" si="4"/>
        <v>0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5"/>
        <v>0</v>
      </c>
      <c r="F10" s="129"/>
      <c r="G10" s="88">
        <f t="shared" si="1"/>
        <v>0</v>
      </c>
      <c r="H10" s="89">
        <f t="shared" si="2"/>
        <v>0</v>
      </c>
      <c r="I10" s="139"/>
      <c r="J10" s="88">
        <f t="shared" si="3"/>
        <v>0</v>
      </c>
      <c r="K10" s="91">
        <f t="shared" si="4"/>
        <v>0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5"/>
        <v>0</v>
      </c>
      <c r="F11" s="129"/>
      <c r="G11" s="88">
        <f t="shared" si="1"/>
        <v>0</v>
      </c>
      <c r="H11" s="89">
        <f t="shared" si="2"/>
        <v>0</v>
      </c>
      <c r="I11" s="139"/>
      <c r="J11" s="88">
        <f t="shared" si="3"/>
        <v>0</v>
      </c>
      <c r="K11" s="91">
        <f t="shared" si="4"/>
        <v>0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>
        <f t="shared" si="5"/>
        <v>0</v>
      </c>
      <c r="F12" s="127"/>
      <c r="G12" s="27">
        <f t="shared" si="1"/>
        <v>0</v>
      </c>
      <c r="H12" s="31">
        <f t="shared" si="2"/>
        <v>0</v>
      </c>
      <c r="I12" s="127"/>
      <c r="J12" s="27">
        <f t="shared" si="3"/>
        <v>0</v>
      </c>
      <c r="K12" s="28">
        <f t="shared" si="4"/>
        <v>0</v>
      </c>
    </row>
    <row r="13" spans="1:11" s="6" customFormat="1" ht="15" customHeight="1" hidden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5"/>
        <v>0</v>
      </c>
      <c r="F13" s="129"/>
      <c r="G13" s="96">
        <f t="shared" si="1"/>
        <v>0</v>
      </c>
      <c r="H13" s="97">
        <f t="shared" si="2"/>
        <v>0</v>
      </c>
      <c r="I13" s="157"/>
      <c r="J13" s="96">
        <f t="shared" si="3"/>
        <v>0</v>
      </c>
      <c r="K13" s="98">
        <f t="shared" si="4"/>
        <v>0</v>
      </c>
    </row>
    <row r="14" spans="1:11" s="6" customFormat="1" ht="15.75" customHeight="1" hidden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5"/>
        <v>0</v>
      </c>
      <c r="F14" s="129"/>
      <c r="G14" s="88">
        <f t="shared" si="1"/>
        <v>0</v>
      </c>
      <c r="H14" s="89">
        <f t="shared" si="2"/>
        <v>0</v>
      </c>
      <c r="I14" s="139"/>
      <c r="J14" s="88">
        <f t="shared" si="3"/>
        <v>0</v>
      </c>
      <c r="K14" s="107">
        <f t="shared" si="4"/>
        <v>0</v>
      </c>
    </row>
    <row r="15" spans="1:11" s="1" customFormat="1" ht="15.75" customHeight="1" hidden="1" thickBot="1">
      <c r="A15" s="4"/>
      <c r="B15" s="39" t="s">
        <v>44</v>
      </c>
      <c r="C15" s="144"/>
      <c r="D15" s="13">
        <f t="shared" si="0"/>
        <v>0</v>
      </c>
      <c r="E15" s="32">
        <f t="shared" si="5"/>
        <v>0</v>
      </c>
      <c r="F15" s="127"/>
      <c r="G15" s="13">
        <f t="shared" si="1"/>
        <v>0</v>
      </c>
      <c r="H15" s="32">
        <f t="shared" si="2"/>
        <v>0</v>
      </c>
      <c r="I15" s="134"/>
      <c r="J15" s="13">
        <f t="shared" si="3"/>
        <v>0</v>
      </c>
      <c r="K15" s="19">
        <f t="shared" si="4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5"/>
        <v>0</v>
      </c>
      <c r="F16" s="129"/>
      <c r="G16" s="101">
        <f t="shared" si="1"/>
        <v>0</v>
      </c>
      <c r="H16" s="102">
        <f t="shared" si="2"/>
        <v>0</v>
      </c>
      <c r="I16" s="129"/>
      <c r="J16" s="101">
        <f t="shared" si="3"/>
        <v>0</v>
      </c>
      <c r="K16" s="103">
        <f t="shared" si="4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5"/>
        <v>0</v>
      </c>
      <c r="F17" s="131"/>
      <c r="G17" s="88">
        <f t="shared" si="1"/>
        <v>0</v>
      </c>
      <c r="H17" s="89">
        <f t="shared" si="2"/>
        <v>0</v>
      </c>
      <c r="I17" s="139"/>
      <c r="J17" s="88">
        <f t="shared" si="3"/>
        <v>0</v>
      </c>
      <c r="K17" s="91">
        <f t="shared" si="4"/>
        <v>0</v>
      </c>
    </row>
    <row r="18" spans="1:11" s="6" customFormat="1" ht="18" customHeight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>IF(C$61=0,0,C18*100/C$61)</f>
        <v>0</v>
      </c>
      <c r="F18" s="145">
        <f>I18-C18</f>
        <v>1696</v>
      </c>
      <c r="G18" s="88">
        <f t="shared" si="1"/>
        <v>8.665307603092126</v>
      </c>
      <c r="H18" s="89">
        <f>F18*100/F$61</f>
        <v>89.31016324381254</v>
      </c>
      <c r="I18" s="139">
        <v>1696</v>
      </c>
      <c r="J18" s="88">
        <f t="shared" si="3"/>
        <v>7.3374491115889295</v>
      </c>
      <c r="K18" s="91">
        <f aca="true" t="shared" si="6" ref="K18:K47">I18*100/I$61</f>
        <v>89.31016324381254</v>
      </c>
    </row>
    <row r="19" spans="1:11" s="1" customFormat="1" ht="14.25" customHeight="1">
      <c r="A19" s="4"/>
      <c r="B19" s="35" t="s">
        <v>47</v>
      </c>
      <c r="C19" s="140"/>
      <c r="D19" s="17">
        <f t="shared" si="0"/>
        <v>0</v>
      </c>
      <c r="E19" s="29">
        <f t="shared" si="5"/>
        <v>0</v>
      </c>
      <c r="F19" s="132"/>
      <c r="G19" s="17">
        <f t="shared" si="1"/>
        <v>0</v>
      </c>
      <c r="H19" s="29">
        <f aca="true" t="shared" si="7" ref="H19:H60">F19*100/F$61</f>
        <v>0</v>
      </c>
      <c r="I19" s="132"/>
      <c r="J19" s="17">
        <f t="shared" si="3"/>
        <v>0</v>
      </c>
      <c r="K19" s="18">
        <f t="shared" si="6"/>
        <v>0</v>
      </c>
    </row>
    <row r="20" spans="1:11" s="1" customFormat="1" ht="15.75" customHeight="1">
      <c r="A20" s="4"/>
      <c r="B20" s="35" t="s">
        <v>48</v>
      </c>
      <c r="C20" s="126"/>
      <c r="D20" s="11">
        <f t="shared" si="0"/>
        <v>0</v>
      </c>
      <c r="E20" s="30">
        <f t="shared" si="5"/>
        <v>0</v>
      </c>
      <c r="F20" s="126">
        <f>I20-C20</f>
        <v>1099</v>
      </c>
      <c r="G20" s="11">
        <f t="shared" si="1"/>
        <v>5.61507845271123</v>
      </c>
      <c r="H20" s="30">
        <f t="shared" si="7"/>
        <v>57.872564507635595</v>
      </c>
      <c r="I20" s="126">
        <v>1099</v>
      </c>
      <c r="J20" s="11">
        <f t="shared" si="3"/>
        <v>4.75463241370061</v>
      </c>
      <c r="K20" s="12">
        <f t="shared" si="6"/>
        <v>57.872564507635595</v>
      </c>
    </row>
    <row r="21" spans="1:11" s="1" customFormat="1" ht="16.5" customHeight="1" thickBot="1">
      <c r="A21" s="4"/>
      <c r="B21" s="35" t="s">
        <v>49</v>
      </c>
      <c r="C21" s="126"/>
      <c r="D21" s="11">
        <f t="shared" si="0"/>
        <v>0</v>
      </c>
      <c r="E21" s="30">
        <f t="shared" si="5"/>
        <v>0</v>
      </c>
      <c r="F21" s="127"/>
      <c r="G21" s="11">
        <f t="shared" si="1"/>
        <v>0</v>
      </c>
      <c r="H21" s="30">
        <f t="shared" si="7"/>
        <v>0</v>
      </c>
      <c r="I21" s="126">
        <v>1</v>
      </c>
      <c r="J21" s="11">
        <f t="shared" si="3"/>
        <v>0.004326326127116115</v>
      </c>
      <c r="K21" s="12">
        <f t="shared" si="6"/>
        <v>0.0526592943654555</v>
      </c>
    </row>
    <row r="22" spans="1:11" s="6" customFormat="1" ht="15.75" customHeight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>IF(C$58=0,0,C22*100/C$58)</f>
        <v>0</v>
      </c>
      <c r="F22" s="129">
        <v>1</v>
      </c>
      <c r="G22" s="88">
        <f t="shared" si="1"/>
        <v>0.00510926155842696</v>
      </c>
      <c r="H22" s="89">
        <f t="shared" si="7"/>
        <v>0.0526592943654555</v>
      </c>
      <c r="I22" s="139">
        <v>1</v>
      </c>
      <c r="J22" s="88">
        <f t="shared" si="3"/>
        <v>0.004326326127116115</v>
      </c>
      <c r="K22" s="91">
        <f t="shared" si="6"/>
        <v>0.0526592943654555</v>
      </c>
    </row>
    <row r="23" spans="1:11" s="1" customFormat="1" ht="15.75" customHeight="1">
      <c r="A23" s="4"/>
      <c r="B23" s="37" t="s">
        <v>51</v>
      </c>
      <c r="C23" s="140"/>
      <c r="D23" s="17">
        <f t="shared" si="0"/>
        <v>0</v>
      </c>
      <c r="E23" s="29">
        <f t="shared" si="5"/>
        <v>0</v>
      </c>
      <c r="F23" s="132"/>
      <c r="G23" s="17">
        <f t="shared" si="1"/>
        <v>0</v>
      </c>
      <c r="H23" s="29">
        <f t="shared" si="7"/>
        <v>0</v>
      </c>
      <c r="I23" s="132"/>
      <c r="J23" s="17">
        <f t="shared" si="3"/>
        <v>0</v>
      </c>
      <c r="K23" s="18">
        <f t="shared" si="6"/>
        <v>0</v>
      </c>
    </row>
    <row r="24" spans="1:11" s="1" customFormat="1" ht="14.25" customHeight="1">
      <c r="A24" s="4"/>
      <c r="B24" s="35" t="s">
        <v>52</v>
      </c>
      <c r="C24" s="141"/>
      <c r="D24" s="11">
        <f t="shared" si="0"/>
        <v>0</v>
      </c>
      <c r="E24" s="30">
        <f t="shared" si="5"/>
        <v>0</v>
      </c>
      <c r="F24" s="126">
        <v>1</v>
      </c>
      <c r="G24" s="11">
        <f t="shared" si="1"/>
        <v>0.00510926155842696</v>
      </c>
      <c r="H24" s="30">
        <f t="shared" si="7"/>
        <v>0.0526592943654555</v>
      </c>
      <c r="I24" s="126">
        <v>1</v>
      </c>
      <c r="J24" s="11">
        <f t="shared" si="3"/>
        <v>0.004326326127116115</v>
      </c>
      <c r="K24" s="12">
        <f t="shared" si="6"/>
        <v>0.0526592943654555</v>
      </c>
    </row>
    <row r="25" spans="1:11" s="1" customFormat="1" ht="15.75" customHeight="1">
      <c r="A25" s="4"/>
      <c r="B25" s="35" t="s">
        <v>85</v>
      </c>
      <c r="C25" s="141"/>
      <c r="D25" s="11">
        <f t="shared" si="0"/>
        <v>0</v>
      </c>
      <c r="E25" s="30">
        <f t="shared" si="5"/>
        <v>0</v>
      </c>
      <c r="F25" s="126"/>
      <c r="G25" s="11">
        <f t="shared" si="1"/>
        <v>0</v>
      </c>
      <c r="H25" s="30">
        <f t="shared" si="7"/>
        <v>0</v>
      </c>
      <c r="I25" s="126"/>
      <c r="J25" s="11">
        <f t="shared" si="3"/>
        <v>0</v>
      </c>
      <c r="K25" s="12">
        <f t="shared" si="6"/>
        <v>0</v>
      </c>
    </row>
    <row r="26" spans="1:11" s="1" customFormat="1" ht="13.5" thickBot="1">
      <c r="A26" s="4"/>
      <c r="B26" s="35" t="s">
        <v>86</v>
      </c>
      <c r="C26" s="141"/>
      <c r="D26" s="11">
        <f t="shared" si="0"/>
        <v>0</v>
      </c>
      <c r="E26" s="30">
        <f t="shared" si="5"/>
        <v>0</v>
      </c>
      <c r="F26" s="127"/>
      <c r="G26" s="11">
        <f t="shared" si="1"/>
        <v>0</v>
      </c>
      <c r="H26" s="30">
        <f t="shared" si="7"/>
        <v>0</v>
      </c>
      <c r="I26" s="126"/>
      <c r="J26" s="11">
        <f t="shared" si="3"/>
        <v>0</v>
      </c>
      <c r="K26" s="12">
        <f t="shared" si="6"/>
        <v>0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5"/>
        <v>0</v>
      </c>
      <c r="F27" s="129"/>
      <c r="G27" s="88">
        <f t="shared" si="1"/>
        <v>0</v>
      </c>
      <c r="H27" s="89">
        <f t="shared" si="7"/>
        <v>0</v>
      </c>
      <c r="I27" s="139"/>
      <c r="J27" s="88">
        <f t="shared" si="3"/>
        <v>0</v>
      </c>
      <c r="K27" s="91">
        <f t="shared" si="6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5"/>
        <v>0</v>
      </c>
      <c r="F28" s="132"/>
      <c r="G28" s="17">
        <f t="shared" si="1"/>
        <v>0</v>
      </c>
      <c r="H28" s="29">
        <f t="shared" si="7"/>
        <v>0</v>
      </c>
      <c r="I28" s="132"/>
      <c r="J28" s="17">
        <f t="shared" si="3"/>
        <v>0</v>
      </c>
      <c r="K28" s="18">
        <f t="shared" si="6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5"/>
        <v>0</v>
      </c>
      <c r="F29" s="126"/>
      <c r="G29" s="11">
        <f t="shared" si="1"/>
        <v>0</v>
      </c>
      <c r="H29" s="30">
        <f t="shared" si="7"/>
        <v>0</v>
      </c>
      <c r="I29" s="126"/>
      <c r="J29" s="11">
        <f t="shared" si="3"/>
        <v>0</v>
      </c>
      <c r="K29" s="12">
        <f t="shared" si="6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5"/>
        <v>0</v>
      </c>
      <c r="F30" s="133"/>
      <c r="G30" s="11">
        <f t="shared" si="1"/>
        <v>0</v>
      </c>
      <c r="H30" s="30">
        <f t="shared" si="7"/>
        <v>0</v>
      </c>
      <c r="I30" s="126"/>
      <c r="J30" s="11">
        <f t="shared" si="3"/>
        <v>0</v>
      </c>
      <c r="K30" s="12">
        <f t="shared" si="6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5"/>
        <v>0</v>
      </c>
      <c r="F31" s="130"/>
      <c r="G31" s="11">
        <f t="shared" si="1"/>
        <v>0</v>
      </c>
      <c r="H31" s="30">
        <f t="shared" si="7"/>
        <v>0</v>
      </c>
      <c r="I31" s="126"/>
      <c r="J31" s="11">
        <f t="shared" si="3"/>
        <v>0</v>
      </c>
      <c r="K31" s="12">
        <f t="shared" si="6"/>
        <v>0</v>
      </c>
    </row>
    <row r="32" spans="1:11" s="1" customFormat="1" ht="16.5" customHeight="1" hidden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5"/>
        <v>0</v>
      </c>
      <c r="F32" s="129"/>
      <c r="G32" s="88">
        <f t="shared" si="1"/>
        <v>0</v>
      </c>
      <c r="H32" s="89">
        <f t="shared" si="7"/>
        <v>0</v>
      </c>
      <c r="I32" s="139"/>
      <c r="J32" s="88">
        <f t="shared" si="3"/>
        <v>0</v>
      </c>
      <c r="K32" s="91">
        <f t="shared" si="6"/>
        <v>0</v>
      </c>
    </row>
    <row r="33" spans="1:11" s="1" customFormat="1" ht="26.25" hidden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5"/>
        <v>0</v>
      </c>
      <c r="F33" s="129"/>
      <c r="G33" s="88">
        <f t="shared" si="1"/>
        <v>0</v>
      </c>
      <c r="H33" s="89">
        <f t="shared" si="7"/>
        <v>0</v>
      </c>
      <c r="I33" s="139"/>
      <c r="J33" s="88">
        <f t="shared" si="3"/>
        <v>0</v>
      </c>
      <c r="K33" s="91">
        <f t="shared" si="6"/>
        <v>0</v>
      </c>
    </row>
    <row r="34" spans="1:11" s="6" customFormat="1" ht="21" customHeight="1" hidden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5"/>
        <v>0</v>
      </c>
      <c r="F34" s="129"/>
      <c r="G34" s="88">
        <f t="shared" si="1"/>
        <v>0</v>
      </c>
      <c r="H34" s="89">
        <f t="shared" si="7"/>
        <v>0</v>
      </c>
      <c r="I34" s="139"/>
      <c r="J34" s="88">
        <f t="shared" si="3"/>
        <v>0</v>
      </c>
      <c r="K34" s="91">
        <f t="shared" si="6"/>
        <v>0</v>
      </c>
    </row>
    <row r="35" spans="1:11" s="1" customFormat="1" ht="12.75" hidden="1">
      <c r="A35" s="4"/>
      <c r="B35" s="37" t="s">
        <v>59</v>
      </c>
      <c r="C35" s="140"/>
      <c r="D35" s="23">
        <f t="shared" si="0"/>
        <v>0</v>
      </c>
      <c r="E35" s="33">
        <f t="shared" si="5"/>
        <v>0</v>
      </c>
      <c r="F35" s="132"/>
      <c r="G35" s="23">
        <f t="shared" si="1"/>
        <v>0</v>
      </c>
      <c r="H35" s="33">
        <f t="shared" si="7"/>
        <v>0</v>
      </c>
      <c r="I35" s="132"/>
      <c r="J35" s="23">
        <f t="shared" si="3"/>
        <v>0</v>
      </c>
      <c r="K35" s="24">
        <f t="shared" si="6"/>
        <v>0</v>
      </c>
    </row>
    <row r="36" spans="1:11" s="1" customFormat="1" ht="13.5" customHeight="1" hidden="1">
      <c r="A36" s="4"/>
      <c r="B36" s="40" t="s">
        <v>31</v>
      </c>
      <c r="C36" s="141"/>
      <c r="D36" s="25">
        <f t="shared" si="0"/>
        <v>0</v>
      </c>
      <c r="E36" s="34">
        <f t="shared" si="5"/>
        <v>0</v>
      </c>
      <c r="F36" s="126"/>
      <c r="G36" s="25">
        <f t="shared" si="1"/>
        <v>0</v>
      </c>
      <c r="H36" s="34">
        <f t="shared" si="7"/>
        <v>0</v>
      </c>
      <c r="I36" s="126"/>
      <c r="J36" s="25">
        <f t="shared" si="3"/>
        <v>0</v>
      </c>
      <c r="K36" s="26">
        <f t="shared" si="6"/>
        <v>0</v>
      </c>
    </row>
    <row r="37" spans="1:11" s="1" customFormat="1" ht="12" customHeight="1" hidden="1" thickBot="1">
      <c r="A37" s="15"/>
      <c r="B37" s="35" t="s">
        <v>84</v>
      </c>
      <c r="C37" s="141"/>
      <c r="D37" s="25">
        <f aca="true" t="shared" si="8" ref="D37:D61">C37*1000/$D$2</f>
        <v>0</v>
      </c>
      <c r="E37" s="34">
        <f t="shared" si="5"/>
        <v>0</v>
      </c>
      <c r="F37" s="134"/>
      <c r="G37" s="25">
        <f aca="true" t="shared" si="9" ref="G37:G61">F37*1000/$G$2</f>
        <v>0</v>
      </c>
      <c r="H37" s="34">
        <f t="shared" si="7"/>
        <v>0</v>
      </c>
      <c r="I37" s="126"/>
      <c r="J37" s="25">
        <f aca="true" t="shared" si="10" ref="J37:J61">I37*1000/$J$2</f>
        <v>0</v>
      </c>
      <c r="K37" s="26">
        <f t="shared" si="6"/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8"/>
        <v>0</v>
      </c>
      <c r="E38" s="89">
        <f t="shared" si="5"/>
        <v>0</v>
      </c>
      <c r="F38" s="129"/>
      <c r="G38" s="88">
        <f t="shared" si="9"/>
        <v>0</v>
      </c>
      <c r="H38" s="89">
        <f t="shared" si="7"/>
        <v>0</v>
      </c>
      <c r="I38" s="139"/>
      <c r="J38" s="88">
        <f t="shared" si="10"/>
        <v>0</v>
      </c>
      <c r="K38" s="107">
        <f t="shared" si="6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8"/>
        <v>0</v>
      </c>
      <c r="E39" s="29">
        <f t="shared" si="5"/>
        <v>0</v>
      </c>
      <c r="F39" s="132"/>
      <c r="G39" s="17">
        <f t="shared" si="9"/>
        <v>0</v>
      </c>
      <c r="H39" s="29">
        <f t="shared" si="7"/>
        <v>0</v>
      </c>
      <c r="I39" s="132"/>
      <c r="J39" s="17">
        <f t="shared" si="10"/>
        <v>0</v>
      </c>
      <c r="K39" s="18">
        <f t="shared" si="6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8"/>
        <v>0</v>
      </c>
      <c r="E40" s="30">
        <f t="shared" si="5"/>
        <v>0</v>
      </c>
      <c r="F40" s="126"/>
      <c r="G40" s="11">
        <f t="shared" si="9"/>
        <v>0</v>
      </c>
      <c r="H40" s="30">
        <f t="shared" si="7"/>
        <v>0</v>
      </c>
      <c r="I40" s="126"/>
      <c r="J40" s="11">
        <f t="shared" si="10"/>
        <v>0</v>
      </c>
      <c r="K40" s="12">
        <f t="shared" si="6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8"/>
        <v>0</v>
      </c>
      <c r="E41" s="30">
        <f t="shared" si="5"/>
        <v>0</v>
      </c>
      <c r="F41" s="126"/>
      <c r="G41" s="11">
        <f t="shared" si="9"/>
        <v>0</v>
      </c>
      <c r="H41" s="30">
        <f t="shared" si="7"/>
        <v>0</v>
      </c>
      <c r="I41" s="126"/>
      <c r="J41" s="11">
        <f t="shared" si="10"/>
        <v>0</v>
      </c>
      <c r="K41" s="12">
        <f t="shared" si="6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8"/>
        <v>0</v>
      </c>
      <c r="E42" s="30">
        <f t="shared" si="5"/>
        <v>0</v>
      </c>
      <c r="F42" s="127"/>
      <c r="G42" s="11">
        <f t="shared" si="9"/>
        <v>0</v>
      </c>
      <c r="H42" s="30">
        <f t="shared" si="7"/>
        <v>0</v>
      </c>
      <c r="I42" s="126"/>
      <c r="J42" s="11">
        <f t="shared" si="10"/>
        <v>0</v>
      </c>
      <c r="K42" s="12">
        <f t="shared" si="6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8"/>
        <v>0</v>
      </c>
      <c r="E43" s="89">
        <f t="shared" si="5"/>
        <v>0</v>
      </c>
      <c r="F43" s="129"/>
      <c r="G43" s="88">
        <f t="shared" si="9"/>
        <v>0</v>
      </c>
      <c r="H43" s="89">
        <f t="shared" si="7"/>
        <v>0</v>
      </c>
      <c r="I43" s="139"/>
      <c r="J43" s="88">
        <f t="shared" si="10"/>
        <v>0</v>
      </c>
      <c r="K43" s="107">
        <f t="shared" si="6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8"/>
        <v>0</v>
      </c>
      <c r="E44" s="29">
        <f t="shared" si="5"/>
        <v>0</v>
      </c>
      <c r="F44" s="137"/>
      <c r="G44" s="17">
        <f t="shared" si="9"/>
        <v>0</v>
      </c>
      <c r="H44" s="29">
        <f t="shared" si="7"/>
        <v>0</v>
      </c>
      <c r="I44" s="132"/>
      <c r="J44" s="17">
        <f t="shared" si="10"/>
        <v>0</v>
      </c>
      <c r="K44" s="18">
        <f t="shared" si="6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8"/>
        <v>0</v>
      </c>
      <c r="E45" s="30">
        <f t="shared" si="5"/>
        <v>0</v>
      </c>
      <c r="F45" s="135"/>
      <c r="G45" s="11">
        <f t="shared" si="9"/>
        <v>0</v>
      </c>
      <c r="H45" s="30">
        <f t="shared" si="7"/>
        <v>0</v>
      </c>
      <c r="I45" s="126"/>
      <c r="J45" s="11">
        <f t="shared" si="10"/>
        <v>0</v>
      </c>
      <c r="K45" s="12">
        <f t="shared" si="6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8"/>
        <v>0</v>
      </c>
      <c r="E46" s="89">
        <f t="shared" si="5"/>
        <v>0</v>
      </c>
      <c r="F46" s="129"/>
      <c r="G46" s="88">
        <f t="shared" si="9"/>
        <v>0</v>
      </c>
      <c r="H46" s="89">
        <f t="shared" si="7"/>
        <v>0</v>
      </c>
      <c r="I46" s="139"/>
      <c r="J46" s="88">
        <f t="shared" si="10"/>
        <v>0</v>
      </c>
      <c r="K46" s="91">
        <f t="shared" si="6"/>
        <v>0</v>
      </c>
    </row>
    <row r="47" spans="1:11" s="6" customFormat="1" ht="21" customHeight="1" thickBot="1">
      <c r="A47" s="93" t="s">
        <v>29</v>
      </c>
      <c r="B47" s="86" t="s">
        <v>65</v>
      </c>
      <c r="C47" s="142"/>
      <c r="D47" s="88">
        <f t="shared" si="8"/>
        <v>0</v>
      </c>
      <c r="E47" s="89">
        <f t="shared" si="5"/>
        <v>0</v>
      </c>
      <c r="F47" s="129">
        <v>170</v>
      </c>
      <c r="G47" s="88">
        <f t="shared" si="9"/>
        <v>0.8685744649325833</v>
      </c>
      <c r="H47" s="89">
        <f t="shared" si="7"/>
        <v>8.952080042127436</v>
      </c>
      <c r="I47" s="139">
        <v>170</v>
      </c>
      <c r="J47" s="88">
        <f t="shared" si="10"/>
        <v>0.7354754416097394</v>
      </c>
      <c r="K47" s="91">
        <f t="shared" si="6"/>
        <v>8.952080042127436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8"/>
        <v>0</v>
      </c>
      <c r="E48" s="89">
        <f t="shared" si="5"/>
        <v>0</v>
      </c>
      <c r="F48" s="129"/>
      <c r="G48" s="88">
        <f t="shared" si="9"/>
        <v>0</v>
      </c>
      <c r="H48" s="89">
        <f t="shared" si="7"/>
        <v>0</v>
      </c>
      <c r="I48" s="139">
        <f aca="true" t="shared" si="11" ref="I48:I57">SUM(C48,F48)</f>
        <v>0</v>
      </c>
      <c r="J48" s="88">
        <f t="shared" si="10"/>
        <v>0</v>
      </c>
      <c r="K48" s="91">
        <f aca="true" t="shared" si="12" ref="K48:K57">I48*100/I$58</f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8"/>
        <v>0</v>
      </c>
      <c r="E49" s="29">
        <f t="shared" si="5"/>
        <v>0</v>
      </c>
      <c r="F49" s="132"/>
      <c r="G49" s="17">
        <f t="shared" si="9"/>
        <v>0</v>
      </c>
      <c r="H49" s="29">
        <f t="shared" si="7"/>
        <v>0</v>
      </c>
      <c r="I49" s="132">
        <f t="shared" si="11"/>
        <v>0</v>
      </c>
      <c r="J49" s="17">
        <f t="shared" si="10"/>
        <v>0</v>
      </c>
      <c r="K49" s="18">
        <f t="shared" si="12"/>
        <v>0</v>
      </c>
    </row>
    <row r="50" spans="1:11" s="1" customFormat="1" ht="12.75" hidden="1">
      <c r="A50" s="4"/>
      <c r="B50" s="35" t="s">
        <v>71</v>
      </c>
      <c r="C50" s="141"/>
      <c r="D50" s="11">
        <f t="shared" si="8"/>
        <v>0</v>
      </c>
      <c r="E50" s="30">
        <f t="shared" si="5"/>
        <v>0</v>
      </c>
      <c r="F50" s="126"/>
      <c r="G50" s="11">
        <f t="shared" si="9"/>
        <v>0</v>
      </c>
      <c r="H50" s="30">
        <f t="shared" si="7"/>
        <v>0</v>
      </c>
      <c r="I50" s="126">
        <f t="shared" si="11"/>
        <v>0</v>
      </c>
      <c r="J50" s="11">
        <f t="shared" si="10"/>
        <v>0</v>
      </c>
      <c r="K50" s="12">
        <f t="shared" si="12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8"/>
        <v>0</v>
      </c>
      <c r="E51" s="30">
        <f t="shared" si="5"/>
        <v>0</v>
      </c>
      <c r="F51" s="126"/>
      <c r="G51" s="11">
        <f t="shared" si="9"/>
        <v>0</v>
      </c>
      <c r="H51" s="30">
        <f t="shared" si="7"/>
        <v>0</v>
      </c>
      <c r="I51" s="126">
        <f t="shared" si="11"/>
        <v>0</v>
      </c>
      <c r="J51" s="11">
        <f t="shared" si="10"/>
        <v>0</v>
      </c>
      <c r="K51" s="12">
        <f t="shared" si="12"/>
        <v>0</v>
      </c>
    </row>
    <row r="52" spans="1:11" s="1" customFormat="1" ht="12.75" hidden="1">
      <c r="A52" s="4"/>
      <c r="B52" s="35" t="s">
        <v>72</v>
      </c>
      <c r="C52" s="141"/>
      <c r="D52" s="11">
        <f t="shared" si="8"/>
        <v>0</v>
      </c>
      <c r="E52" s="30">
        <f t="shared" si="5"/>
        <v>0</v>
      </c>
      <c r="F52" s="126"/>
      <c r="G52" s="11">
        <f t="shared" si="9"/>
        <v>0</v>
      </c>
      <c r="H52" s="30">
        <f t="shared" si="7"/>
        <v>0</v>
      </c>
      <c r="I52" s="126">
        <f t="shared" si="11"/>
        <v>0</v>
      </c>
      <c r="J52" s="11">
        <f t="shared" si="10"/>
        <v>0</v>
      </c>
      <c r="K52" s="12">
        <f t="shared" si="12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8"/>
        <v>0</v>
      </c>
      <c r="E53" s="30">
        <f t="shared" si="5"/>
        <v>0</v>
      </c>
      <c r="F53" s="126"/>
      <c r="G53" s="11">
        <f t="shared" si="9"/>
        <v>0</v>
      </c>
      <c r="H53" s="30">
        <f t="shared" si="7"/>
        <v>0</v>
      </c>
      <c r="I53" s="126">
        <f t="shared" si="11"/>
        <v>0</v>
      </c>
      <c r="J53" s="11">
        <f t="shared" si="10"/>
        <v>0</v>
      </c>
      <c r="K53" s="12">
        <f t="shared" si="12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8"/>
        <v>0</v>
      </c>
      <c r="E54" s="30">
        <f t="shared" si="5"/>
        <v>0</v>
      </c>
      <c r="F54" s="126"/>
      <c r="G54" s="11">
        <f t="shared" si="9"/>
        <v>0</v>
      </c>
      <c r="H54" s="30">
        <f t="shared" si="7"/>
        <v>0</v>
      </c>
      <c r="I54" s="126">
        <f t="shared" si="11"/>
        <v>0</v>
      </c>
      <c r="J54" s="11">
        <f t="shared" si="10"/>
        <v>0</v>
      </c>
      <c r="K54" s="12">
        <f t="shared" si="12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8"/>
        <v>0</v>
      </c>
      <c r="E55" s="30">
        <f t="shared" si="5"/>
        <v>0</v>
      </c>
      <c r="F55" s="126"/>
      <c r="G55" s="11">
        <f t="shared" si="9"/>
        <v>0</v>
      </c>
      <c r="H55" s="30">
        <f t="shared" si="7"/>
        <v>0</v>
      </c>
      <c r="I55" s="126">
        <f t="shared" si="11"/>
        <v>0</v>
      </c>
      <c r="J55" s="11">
        <f t="shared" si="10"/>
        <v>0</v>
      </c>
      <c r="K55" s="12">
        <f t="shared" si="12"/>
        <v>0</v>
      </c>
    </row>
    <row r="56" spans="1:11" s="1" customFormat="1" ht="12.75" hidden="1">
      <c r="A56" s="4"/>
      <c r="B56" s="35" t="s">
        <v>74</v>
      </c>
      <c r="C56" s="141"/>
      <c r="D56" s="11">
        <f t="shared" si="8"/>
        <v>0</v>
      </c>
      <c r="E56" s="30">
        <f t="shared" si="5"/>
        <v>0</v>
      </c>
      <c r="F56" s="126"/>
      <c r="G56" s="11">
        <f t="shared" si="9"/>
        <v>0</v>
      </c>
      <c r="H56" s="30">
        <f t="shared" si="7"/>
        <v>0</v>
      </c>
      <c r="I56" s="126">
        <f t="shared" si="11"/>
        <v>0</v>
      </c>
      <c r="J56" s="11">
        <f t="shared" si="10"/>
        <v>0</v>
      </c>
      <c r="K56" s="12">
        <f t="shared" si="12"/>
        <v>0</v>
      </c>
    </row>
    <row r="57" spans="1:11" s="1" customFormat="1" ht="13.5" hidden="1" thickBot="1">
      <c r="A57" s="4"/>
      <c r="B57" s="35" t="s">
        <v>33</v>
      </c>
      <c r="C57" s="146"/>
      <c r="D57" s="11">
        <f t="shared" si="8"/>
        <v>0</v>
      </c>
      <c r="E57" s="30">
        <f t="shared" si="5"/>
        <v>0</v>
      </c>
      <c r="F57" s="133"/>
      <c r="G57" s="11">
        <f t="shared" si="9"/>
        <v>0</v>
      </c>
      <c r="H57" s="30">
        <f t="shared" si="7"/>
        <v>0</v>
      </c>
      <c r="I57" s="126">
        <f t="shared" si="11"/>
        <v>0</v>
      </c>
      <c r="J57" s="11">
        <f t="shared" si="10"/>
        <v>0</v>
      </c>
      <c r="K57" s="12">
        <f t="shared" si="12"/>
        <v>0</v>
      </c>
    </row>
    <row r="58" spans="1:11" s="6" customFormat="1" ht="21" customHeight="1" thickBot="1">
      <c r="A58" s="93" t="s">
        <v>101</v>
      </c>
      <c r="B58" s="86" t="s">
        <v>100</v>
      </c>
      <c r="C58" s="87"/>
      <c r="D58" s="88">
        <f t="shared" si="8"/>
        <v>0</v>
      </c>
      <c r="E58" s="89">
        <f>IF(C$58=0,0,C58*100/C$58)</f>
        <v>0</v>
      </c>
      <c r="F58" s="78">
        <f>I58-C58</f>
        <v>32</v>
      </c>
      <c r="G58" s="88">
        <f t="shared" si="9"/>
        <v>0.16349636986966273</v>
      </c>
      <c r="H58" s="89">
        <f t="shared" si="7"/>
        <v>1.685097419694576</v>
      </c>
      <c r="I58" s="139">
        <v>32</v>
      </c>
      <c r="J58" s="88">
        <f t="shared" si="10"/>
        <v>0.13844243606771567</v>
      </c>
      <c r="K58" s="91">
        <f>I58*100/I$61</f>
        <v>1.685097419694576</v>
      </c>
    </row>
    <row r="59" spans="1:11" s="1" customFormat="1" ht="12.75">
      <c r="A59" s="4"/>
      <c r="B59" s="37" t="s">
        <v>102</v>
      </c>
      <c r="C59" s="109"/>
      <c r="D59" s="17">
        <f t="shared" si="8"/>
        <v>0</v>
      </c>
      <c r="E59" s="29">
        <f>IF(C$58=0,0,C59*100/C$58)</f>
        <v>0</v>
      </c>
      <c r="F59" s="81">
        <f>I59-C59</f>
        <v>32</v>
      </c>
      <c r="G59" s="17">
        <f t="shared" si="9"/>
        <v>0.16349636986966273</v>
      </c>
      <c r="H59" s="29">
        <f t="shared" si="7"/>
        <v>1.685097419694576</v>
      </c>
      <c r="I59" s="132">
        <v>32</v>
      </c>
      <c r="J59" s="17">
        <f t="shared" si="10"/>
        <v>0.13844243606771567</v>
      </c>
      <c r="K59" s="18">
        <f>I59*100/I$61</f>
        <v>1.685097419694576</v>
      </c>
    </row>
    <row r="60" spans="1:11" s="1" customFormat="1" ht="13.5" thickBot="1">
      <c r="A60" s="22"/>
      <c r="B60" s="227" t="s">
        <v>103</v>
      </c>
      <c r="C60" s="113"/>
      <c r="D60" s="17">
        <f t="shared" si="8"/>
        <v>0</v>
      </c>
      <c r="E60" s="29">
        <f>IF(C$58=0,0,C60*100/C$58)</f>
        <v>0</v>
      </c>
      <c r="F60" s="81">
        <f>I60-C60</f>
        <v>0</v>
      </c>
      <c r="G60" s="17">
        <f t="shared" si="9"/>
        <v>0</v>
      </c>
      <c r="H60" s="29">
        <f t="shared" si="7"/>
        <v>0</v>
      </c>
      <c r="I60" s="132"/>
      <c r="J60" s="17">
        <f t="shared" si="10"/>
        <v>0</v>
      </c>
      <c r="K60" s="18">
        <f>I60*100/I$61</f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8"/>
        <v>0</v>
      </c>
      <c r="E61" s="89"/>
      <c r="F61" s="139">
        <f>F48+F47+F46+F43+F38+F34+F33+F32+F27+F22+F18+F17+F16+F14+F13+F11+F10+F8+F5+F58</f>
        <v>1899</v>
      </c>
      <c r="G61" s="204">
        <f t="shared" si="9"/>
        <v>9.702487699452798</v>
      </c>
      <c r="H61" s="89"/>
      <c r="I61" s="139">
        <f>I48+I47+I46+I43+I38+I34+I33+I32+I27+I22+I18+I17+I16+I14+I13+I11+I10+I8+I5+I58</f>
        <v>1899</v>
      </c>
      <c r="J61" s="204">
        <f t="shared" si="10"/>
        <v>8.215693315393501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="91" zoomScaleNormal="91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14" sqref="F14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35420</v>
      </c>
      <c r="E2" s="225"/>
      <c r="F2" s="225"/>
      <c r="G2" s="224">
        <v>195723</v>
      </c>
      <c r="H2" s="2"/>
      <c r="I2" s="2"/>
      <c r="J2" s="224">
        <f>G2+D2</f>
        <v>231143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hidden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 t="e">
        <f aca="true" t="shared" si="1" ref="E5:E12">C5*100/C$58</f>
        <v>#DIV/0!</v>
      </c>
      <c r="F5" s="129"/>
      <c r="G5" s="88">
        <f aca="true" t="shared" si="2" ref="G5:G36">F5*1000/$G$2</f>
        <v>0</v>
      </c>
      <c r="H5" s="89" t="e">
        <f aca="true" t="shared" si="3" ref="H5:H12">F5*100/F$58</f>
        <v>#DIV/0!</v>
      </c>
      <c r="I5" s="139">
        <f aca="true" t="shared" si="4" ref="I5:I36">SUM(C5,F5)</f>
        <v>0</v>
      </c>
      <c r="J5" s="88">
        <f aca="true" t="shared" si="5" ref="J5:J36">I5*1000/$J$2</f>
        <v>0</v>
      </c>
      <c r="K5" s="91" t="e">
        <f aca="true" t="shared" si="6" ref="K5:K12">I5*100/I$58</f>
        <v>#DIV/0!</v>
      </c>
    </row>
    <row r="6" spans="1:11" s="1" customFormat="1" ht="12.75" customHeight="1" hidden="1">
      <c r="A6" s="4"/>
      <c r="B6" s="37" t="s">
        <v>36</v>
      </c>
      <c r="C6" s="140"/>
      <c r="D6" s="17">
        <f t="shared" si="0"/>
        <v>0</v>
      </c>
      <c r="E6" s="29" t="e">
        <f t="shared" si="1"/>
        <v>#DIV/0!</v>
      </c>
      <c r="F6" s="132"/>
      <c r="G6" s="17">
        <f t="shared" si="2"/>
        <v>0</v>
      </c>
      <c r="H6" s="29" t="e">
        <f t="shared" si="3"/>
        <v>#DIV/0!</v>
      </c>
      <c r="I6" s="132">
        <f t="shared" si="4"/>
        <v>0</v>
      </c>
      <c r="J6" s="17">
        <f t="shared" si="5"/>
        <v>0</v>
      </c>
      <c r="K6" s="18" t="e">
        <f t="shared" si="6"/>
        <v>#DIV/0!</v>
      </c>
    </row>
    <row r="7" spans="1:11" s="1" customFormat="1" ht="14.25" customHeight="1" hidden="1" thickBot="1">
      <c r="A7" s="4"/>
      <c r="B7" s="36" t="s">
        <v>37</v>
      </c>
      <c r="C7" s="141"/>
      <c r="D7" s="11">
        <f t="shared" si="0"/>
        <v>0</v>
      </c>
      <c r="E7" s="30" t="e">
        <f t="shared" si="1"/>
        <v>#DIV/0!</v>
      </c>
      <c r="F7" s="127"/>
      <c r="G7" s="13">
        <f t="shared" si="2"/>
        <v>0</v>
      </c>
      <c r="H7" s="32" t="e">
        <f t="shared" si="3"/>
        <v>#DIV/0!</v>
      </c>
      <c r="I7" s="134">
        <f t="shared" si="4"/>
        <v>0</v>
      </c>
      <c r="J7" s="13">
        <f t="shared" si="5"/>
        <v>0</v>
      </c>
      <c r="K7" s="12" t="e">
        <f t="shared" si="6"/>
        <v>#DIV/0!</v>
      </c>
    </row>
    <row r="8" spans="1:11" ht="13.5" customHeight="1" hidden="1" thickBot="1">
      <c r="A8" s="84" t="s">
        <v>10</v>
      </c>
      <c r="B8" s="94" t="s">
        <v>38</v>
      </c>
      <c r="C8" s="142"/>
      <c r="D8" s="88">
        <f t="shared" si="0"/>
        <v>0</v>
      </c>
      <c r="E8" s="89" t="e">
        <f t="shared" si="1"/>
        <v>#DIV/0!</v>
      </c>
      <c r="F8" s="129"/>
      <c r="G8" s="88">
        <f t="shared" si="2"/>
        <v>0</v>
      </c>
      <c r="H8" s="89" t="e">
        <f t="shared" si="3"/>
        <v>#DIV/0!</v>
      </c>
      <c r="I8" s="139">
        <f t="shared" si="4"/>
        <v>0</v>
      </c>
      <c r="J8" s="88">
        <f t="shared" si="5"/>
        <v>0</v>
      </c>
      <c r="K8" s="91" t="e">
        <f t="shared" si="6"/>
        <v>#DIV/0!</v>
      </c>
    </row>
    <row r="9" spans="1:11" s="1" customFormat="1" ht="15" customHeight="1" hidden="1" thickBot="1">
      <c r="A9" s="15"/>
      <c r="B9" s="37" t="s">
        <v>39</v>
      </c>
      <c r="C9" s="140"/>
      <c r="D9" s="17">
        <f t="shared" si="0"/>
        <v>0</v>
      </c>
      <c r="E9" s="29" t="e">
        <f t="shared" si="1"/>
        <v>#DIV/0!</v>
      </c>
      <c r="F9" s="127"/>
      <c r="G9" s="17">
        <f t="shared" si="2"/>
        <v>0</v>
      </c>
      <c r="H9" s="29" t="e">
        <f t="shared" si="3"/>
        <v>#DIV/0!</v>
      </c>
      <c r="I9" s="132">
        <f t="shared" si="4"/>
        <v>0</v>
      </c>
      <c r="J9" s="17">
        <f t="shared" si="5"/>
        <v>0</v>
      </c>
      <c r="K9" s="18" t="e">
        <f t="shared" si="6"/>
        <v>#DIV/0!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 t="e">
        <f t="shared" si="1"/>
        <v>#DIV/0!</v>
      </c>
      <c r="F10" s="129"/>
      <c r="G10" s="88">
        <f t="shared" si="2"/>
        <v>0</v>
      </c>
      <c r="H10" s="89" t="e">
        <f t="shared" si="3"/>
        <v>#DIV/0!</v>
      </c>
      <c r="I10" s="139">
        <f t="shared" si="4"/>
        <v>0</v>
      </c>
      <c r="J10" s="88">
        <f t="shared" si="5"/>
        <v>0</v>
      </c>
      <c r="K10" s="91" t="e">
        <f t="shared" si="6"/>
        <v>#DIV/0!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 t="e">
        <f t="shared" si="1"/>
        <v>#DIV/0!</v>
      </c>
      <c r="F11" s="129"/>
      <c r="G11" s="88">
        <f t="shared" si="2"/>
        <v>0</v>
      </c>
      <c r="H11" s="89" t="e">
        <f t="shared" si="3"/>
        <v>#DIV/0!</v>
      </c>
      <c r="I11" s="139">
        <f t="shared" si="4"/>
        <v>0</v>
      </c>
      <c r="J11" s="88">
        <f t="shared" si="5"/>
        <v>0</v>
      </c>
      <c r="K11" s="91" t="e">
        <f t="shared" si="6"/>
        <v>#DIV/0!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 t="e">
        <f t="shared" si="1"/>
        <v>#DIV/0!</v>
      </c>
      <c r="F12" s="127"/>
      <c r="G12" s="27">
        <f t="shared" si="2"/>
        <v>0</v>
      </c>
      <c r="H12" s="31" t="e">
        <f t="shared" si="3"/>
        <v>#DIV/0!</v>
      </c>
      <c r="I12" s="127">
        <f t="shared" si="4"/>
        <v>0</v>
      </c>
      <c r="J12" s="27">
        <f t="shared" si="5"/>
        <v>0</v>
      </c>
      <c r="K12" s="28" t="e">
        <f t="shared" si="6"/>
        <v>#DIV/0!</v>
      </c>
    </row>
    <row r="13" spans="1:11" s="6" customFormat="1" ht="15" customHeight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>IF(C$61=0,0,C13*100/C$61)</f>
        <v>0</v>
      </c>
      <c r="F13" s="129">
        <v>459</v>
      </c>
      <c r="G13" s="96">
        <f t="shared" si="2"/>
        <v>2.345151055317975</v>
      </c>
      <c r="H13" s="97">
        <f aca="true" t="shared" si="7" ref="H13:H60">IF(F$61=0,0,F13*100/F$61)</f>
        <v>100</v>
      </c>
      <c r="I13" s="139">
        <f t="shared" si="4"/>
        <v>459</v>
      </c>
      <c r="J13" s="96">
        <f t="shared" si="5"/>
        <v>1.9857836923462964</v>
      </c>
      <c r="K13" s="98">
        <f aca="true" t="shared" si="8" ref="K13:K60">IF(I$61=0,0,I13*100/I$61)</f>
        <v>100</v>
      </c>
    </row>
    <row r="14" spans="1:11" s="6" customFormat="1" ht="15.75" customHeight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aca="true" t="shared" si="9" ref="E14:E60">IF(C$61=0,0,C14*100/C$61)</f>
        <v>0</v>
      </c>
      <c r="F14" s="129">
        <v>0</v>
      </c>
      <c r="G14" s="88">
        <f t="shared" si="2"/>
        <v>0</v>
      </c>
      <c r="H14" s="89">
        <f t="shared" si="7"/>
        <v>0</v>
      </c>
      <c r="I14" s="139">
        <f t="shared" si="4"/>
        <v>0</v>
      </c>
      <c r="J14" s="88">
        <f t="shared" si="5"/>
        <v>0</v>
      </c>
      <c r="K14" s="107">
        <f t="shared" si="8"/>
        <v>0</v>
      </c>
    </row>
    <row r="15" spans="1:11" s="1" customFormat="1" ht="15.75" customHeight="1" thickBot="1">
      <c r="A15" s="4"/>
      <c r="B15" s="39" t="s">
        <v>44</v>
      </c>
      <c r="C15" s="144"/>
      <c r="D15" s="13">
        <f t="shared" si="0"/>
        <v>0</v>
      </c>
      <c r="E15" s="32">
        <f t="shared" si="9"/>
        <v>0</v>
      </c>
      <c r="F15" s="127"/>
      <c r="G15" s="13">
        <f t="shared" si="2"/>
        <v>0</v>
      </c>
      <c r="H15" s="32">
        <f t="shared" si="7"/>
        <v>0</v>
      </c>
      <c r="I15" s="134">
        <f t="shared" si="4"/>
        <v>0</v>
      </c>
      <c r="J15" s="13">
        <f t="shared" si="5"/>
        <v>0</v>
      </c>
      <c r="K15" s="19">
        <f t="shared" si="8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9"/>
        <v>0</v>
      </c>
      <c r="F16" s="129"/>
      <c r="G16" s="101">
        <f t="shared" si="2"/>
        <v>0</v>
      </c>
      <c r="H16" s="102">
        <f t="shared" si="7"/>
        <v>0</v>
      </c>
      <c r="I16" s="129">
        <f t="shared" si="4"/>
        <v>0</v>
      </c>
      <c r="J16" s="101">
        <f t="shared" si="5"/>
        <v>0</v>
      </c>
      <c r="K16" s="103">
        <f t="shared" si="8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9"/>
        <v>0</v>
      </c>
      <c r="F17" s="131"/>
      <c r="G17" s="88">
        <f t="shared" si="2"/>
        <v>0</v>
      </c>
      <c r="H17" s="89">
        <f t="shared" si="7"/>
        <v>0</v>
      </c>
      <c r="I17" s="139">
        <f t="shared" si="4"/>
        <v>0</v>
      </c>
      <c r="J17" s="88">
        <f t="shared" si="5"/>
        <v>0</v>
      </c>
      <c r="K17" s="91">
        <f t="shared" si="8"/>
        <v>0</v>
      </c>
    </row>
    <row r="18" spans="1:11" s="6" customFormat="1" ht="18" customHeight="1" hidden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9"/>
        <v>0</v>
      </c>
      <c r="F18" s="129"/>
      <c r="G18" s="88">
        <f t="shared" si="2"/>
        <v>0</v>
      </c>
      <c r="H18" s="89">
        <f t="shared" si="7"/>
        <v>0</v>
      </c>
      <c r="I18" s="139">
        <f t="shared" si="4"/>
        <v>0</v>
      </c>
      <c r="J18" s="88">
        <f t="shared" si="5"/>
        <v>0</v>
      </c>
      <c r="K18" s="91">
        <f t="shared" si="8"/>
        <v>0</v>
      </c>
    </row>
    <row r="19" spans="1:11" s="1" customFormat="1" ht="14.25" customHeight="1" hidden="1">
      <c r="A19" s="4"/>
      <c r="B19" s="35" t="s">
        <v>47</v>
      </c>
      <c r="C19" s="140"/>
      <c r="D19" s="17">
        <f t="shared" si="0"/>
        <v>0</v>
      </c>
      <c r="E19" s="29">
        <f t="shared" si="9"/>
        <v>0</v>
      </c>
      <c r="F19" s="132"/>
      <c r="G19" s="17">
        <f t="shared" si="2"/>
        <v>0</v>
      </c>
      <c r="H19" s="29">
        <f t="shared" si="7"/>
        <v>0</v>
      </c>
      <c r="I19" s="132">
        <f t="shared" si="4"/>
        <v>0</v>
      </c>
      <c r="J19" s="17">
        <f t="shared" si="5"/>
        <v>0</v>
      </c>
      <c r="K19" s="18">
        <f t="shared" si="8"/>
        <v>0</v>
      </c>
    </row>
    <row r="20" spans="1:11" s="1" customFormat="1" ht="15.75" customHeight="1" hidden="1">
      <c r="A20" s="4"/>
      <c r="B20" s="35" t="s">
        <v>48</v>
      </c>
      <c r="C20" s="126"/>
      <c r="D20" s="11">
        <f t="shared" si="0"/>
        <v>0</v>
      </c>
      <c r="E20" s="30">
        <f t="shared" si="9"/>
        <v>0</v>
      </c>
      <c r="F20" s="126"/>
      <c r="G20" s="11">
        <f t="shared" si="2"/>
        <v>0</v>
      </c>
      <c r="H20" s="30">
        <f t="shared" si="7"/>
        <v>0</v>
      </c>
      <c r="I20" s="126">
        <f t="shared" si="4"/>
        <v>0</v>
      </c>
      <c r="J20" s="11">
        <f t="shared" si="5"/>
        <v>0</v>
      </c>
      <c r="K20" s="12">
        <f t="shared" si="8"/>
        <v>0</v>
      </c>
    </row>
    <row r="21" spans="1:11" s="1" customFormat="1" ht="16.5" customHeight="1" hidden="1" thickBot="1">
      <c r="A21" s="4"/>
      <c r="B21" s="35" t="s">
        <v>49</v>
      </c>
      <c r="C21" s="126"/>
      <c r="D21" s="11">
        <f t="shared" si="0"/>
        <v>0</v>
      </c>
      <c r="E21" s="30">
        <f t="shared" si="9"/>
        <v>0</v>
      </c>
      <c r="F21" s="127"/>
      <c r="G21" s="11">
        <f t="shared" si="2"/>
        <v>0</v>
      </c>
      <c r="H21" s="30">
        <f t="shared" si="7"/>
        <v>0</v>
      </c>
      <c r="I21" s="126">
        <f t="shared" si="4"/>
        <v>0</v>
      </c>
      <c r="J21" s="11">
        <f t="shared" si="5"/>
        <v>0</v>
      </c>
      <c r="K21" s="12">
        <f t="shared" si="8"/>
        <v>0</v>
      </c>
    </row>
    <row r="22" spans="1:11" s="6" customFormat="1" ht="15.75" customHeight="1" hidden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9"/>
        <v>0</v>
      </c>
      <c r="F22" s="129"/>
      <c r="G22" s="88">
        <f t="shared" si="2"/>
        <v>0</v>
      </c>
      <c r="H22" s="89">
        <f t="shared" si="7"/>
        <v>0</v>
      </c>
      <c r="I22" s="139">
        <f t="shared" si="4"/>
        <v>0</v>
      </c>
      <c r="J22" s="88">
        <f t="shared" si="5"/>
        <v>0</v>
      </c>
      <c r="K22" s="91">
        <f t="shared" si="8"/>
        <v>0</v>
      </c>
    </row>
    <row r="23" spans="1:11" s="1" customFormat="1" ht="15.75" customHeight="1" hidden="1">
      <c r="A23" s="4"/>
      <c r="B23" s="37" t="s">
        <v>51</v>
      </c>
      <c r="C23" s="140"/>
      <c r="D23" s="17">
        <f t="shared" si="0"/>
        <v>0</v>
      </c>
      <c r="E23" s="29">
        <f t="shared" si="9"/>
        <v>0</v>
      </c>
      <c r="F23" s="132"/>
      <c r="G23" s="17">
        <f t="shared" si="2"/>
        <v>0</v>
      </c>
      <c r="H23" s="29">
        <f t="shared" si="7"/>
        <v>0</v>
      </c>
      <c r="I23" s="132">
        <f t="shared" si="4"/>
        <v>0</v>
      </c>
      <c r="J23" s="17">
        <f t="shared" si="5"/>
        <v>0</v>
      </c>
      <c r="K23" s="18">
        <f t="shared" si="8"/>
        <v>0</v>
      </c>
    </row>
    <row r="24" spans="1:11" s="1" customFormat="1" ht="14.25" customHeight="1" hidden="1">
      <c r="A24" s="4"/>
      <c r="B24" s="35" t="s">
        <v>52</v>
      </c>
      <c r="C24" s="141"/>
      <c r="D24" s="11">
        <f t="shared" si="0"/>
        <v>0</v>
      </c>
      <c r="E24" s="30">
        <f t="shared" si="9"/>
        <v>0</v>
      </c>
      <c r="F24" s="126"/>
      <c r="G24" s="11">
        <f t="shared" si="2"/>
        <v>0</v>
      </c>
      <c r="H24" s="30">
        <f t="shared" si="7"/>
        <v>0</v>
      </c>
      <c r="I24" s="126">
        <f t="shared" si="4"/>
        <v>0</v>
      </c>
      <c r="J24" s="11">
        <f t="shared" si="5"/>
        <v>0</v>
      </c>
      <c r="K24" s="12">
        <f t="shared" si="8"/>
        <v>0</v>
      </c>
    </row>
    <row r="25" spans="1:11" s="1" customFormat="1" ht="15.75" customHeight="1" hidden="1">
      <c r="A25" s="4"/>
      <c r="B25" s="35" t="s">
        <v>85</v>
      </c>
      <c r="C25" s="141"/>
      <c r="D25" s="11">
        <f t="shared" si="0"/>
        <v>0</v>
      </c>
      <c r="E25" s="30">
        <f t="shared" si="9"/>
        <v>0</v>
      </c>
      <c r="F25" s="126"/>
      <c r="G25" s="11">
        <f t="shared" si="2"/>
        <v>0</v>
      </c>
      <c r="H25" s="30">
        <f t="shared" si="7"/>
        <v>0</v>
      </c>
      <c r="I25" s="126">
        <f t="shared" si="4"/>
        <v>0</v>
      </c>
      <c r="J25" s="11">
        <f t="shared" si="5"/>
        <v>0</v>
      </c>
      <c r="K25" s="12">
        <f t="shared" si="8"/>
        <v>0</v>
      </c>
    </row>
    <row r="26" spans="1:11" s="1" customFormat="1" ht="13.5" hidden="1" thickBot="1">
      <c r="A26" s="4"/>
      <c r="B26" s="35" t="s">
        <v>86</v>
      </c>
      <c r="C26" s="141"/>
      <c r="D26" s="11">
        <f t="shared" si="0"/>
        <v>0</v>
      </c>
      <c r="E26" s="30">
        <f t="shared" si="9"/>
        <v>0</v>
      </c>
      <c r="F26" s="127"/>
      <c r="G26" s="11">
        <f t="shared" si="2"/>
        <v>0</v>
      </c>
      <c r="H26" s="30">
        <f t="shared" si="7"/>
        <v>0</v>
      </c>
      <c r="I26" s="126">
        <f t="shared" si="4"/>
        <v>0</v>
      </c>
      <c r="J26" s="11">
        <f t="shared" si="5"/>
        <v>0</v>
      </c>
      <c r="K26" s="12">
        <f t="shared" si="8"/>
        <v>0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9"/>
        <v>0</v>
      </c>
      <c r="F27" s="129"/>
      <c r="G27" s="88">
        <f t="shared" si="2"/>
        <v>0</v>
      </c>
      <c r="H27" s="89">
        <f t="shared" si="7"/>
        <v>0</v>
      </c>
      <c r="I27" s="139">
        <f t="shared" si="4"/>
        <v>0</v>
      </c>
      <c r="J27" s="88">
        <f t="shared" si="5"/>
        <v>0</v>
      </c>
      <c r="K27" s="91">
        <f t="shared" si="8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9"/>
        <v>0</v>
      </c>
      <c r="F28" s="132"/>
      <c r="G28" s="17">
        <f t="shared" si="2"/>
        <v>0</v>
      </c>
      <c r="H28" s="29">
        <f t="shared" si="7"/>
        <v>0</v>
      </c>
      <c r="I28" s="132">
        <f t="shared" si="4"/>
        <v>0</v>
      </c>
      <c r="J28" s="17">
        <f t="shared" si="5"/>
        <v>0</v>
      </c>
      <c r="K28" s="18">
        <f t="shared" si="8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9"/>
        <v>0</v>
      </c>
      <c r="F29" s="126"/>
      <c r="G29" s="11">
        <f t="shared" si="2"/>
        <v>0</v>
      </c>
      <c r="H29" s="30">
        <f t="shared" si="7"/>
        <v>0</v>
      </c>
      <c r="I29" s="126">
        <f t="shared" si="4"/>
        <v>0</v>
      </c>
      <c r="J29" s="11">
        <f t="shared" si="5"/>
        <v>0</v>
      </c>
      <c r="K29" s="12">
        <f t="shared" si="8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9"/>
        <v>0</v>
      </c>
      <c r="F30" s="133"/>
      <c r="G30" s="11">
        <f t="shared" si="2"/>
        <v>0</v>
      </c>
      <c r="H30" s="30">
        <f t="shared" si="7"/>
        <v>0</v>
      </c>
      <c r="I30" s="126">
        <f t="shared" si="4"/>
        <v>0</v>
      </c>
      <c r="J30" s="11">
        <f t="shared" si="5"/>
        <v>0</v>
      </c>
      <c r="K30" s="12">
        <f t="shared" si="8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9"/>
        <v>0</v>
      </c>
      <c r="F31" s="130"/>
      <c r="G31" s="11">
        <f t="shared" si="2"/>
        <v>0</v>
      </c>
      <c r="H31" s="30">
        <f t="shared" si="7"/>
        <v>0</v>
      </c>
      <c r="I31" s="126">
        <f t="shared" si="4"/>
        <v>0</v>
      </c>
      <c r="J31" s="11">
        <f t="shared" si="5"/>
        <v>0</v>
      </c>
      <c r="K31" s="12">
        <f t="shared" si="8"/>
        <v>0</v>
      </c>
    </row>
    <row r="32" spans="1:11" s="1" customFormat="1" ht="16.5" customHeight="1" hidden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9"/>
        <v>0</v>
      </c>
      <c r="F32" s="129"/>
      <c r="G32" s="88">
        <f t="shared" si="2"/>
        <v>0</v>
      </c>
      <c r="H32" s="89">
        <f t="shared" si="7"/>
        <v>0</v>
      </c>
      <c r="I32" s="139">
        <f t="shared" si="4"/>
        <v>0</v>
      </c>
      <c r="J32" s="88">
        <f t="shared" si="5"/>
        <v>0</v>
      </c>
      <c r="K32" s="91">
        <f t="shared" si="8"/>
        <v>0</v>
      </c>
    </row>
    <row r="33" spans="1:11" s="1" customFormat="1" ht="26.25" hidden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9"/>
        <v>0</v>
      </c>
      <c r="F33" s="129"/>
      <c r="G33" s="88">
        <f t="shared" si="2"/>
        <v>0</v>
      </c>
      <c r="H33" s="89">
        <f t="shared" si="7"/>
        <v>0</v>
      </c>
      <c r="I33" s="139">
        <f t="shared" si="4"/>
        <v>0</v>
      </c>
      <c r="J33" s="88">
        <f t="shared" si="5"/>
        <v>0</v>
      </c>
      <c r="K33" s="91">
        <f t="shared" si="8"/>
        <v>0</v>
      </c>
    </row>
    <row r="34" spans="1:11" s="6" customFormat="1" ht="21" customHeight="1" hidden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9"/>
        <v>0</v>
      </c>
      <c r="F34" s="129"/>
      <c r="G34" s="88">
        <f t="shared" si="2"/>
        <v>0</v>
      </c>
      <c r="H34" s="89">
        <f t="shared" si="7"/>
        <v>0</v>
      </c>
      <c r="I34" s="139">
        <f t="shared" si="4"/>
        <v>0</v>
      </c>
      <c r="J34" s="88">
        <f t="shared" si="5"/>
        <v>0</v>
      </c>
      <c r="K34" s="91">
        <f t="shared" si="8"/>
        <v>0</v>
      </c>
    </row>
    <row r="35" spans="1:11" s="1" customFormat="1" ht="12.75" hidden="1">
      <c r="A35" s="4"/>
      <c r="B35" s="37" t="s">
        <v>59</v>
      </c>
      <c r="C35" s="140"/>
      <c r="D35" s="23">
        <f t="shared" si="0"/>
        <v>0</v>
      </c>
      <c r="E35" s="33">
        <f t="shared" si="9"/>
        <v>0</v>
      </c>
      <c r="F35" s="132"/>
      <c r="G35" s="23">
        <f t="shared" si="2"/>
        <v>0</v>
      </c>
      <c r="H35" s="33">
        <f t="shared" si="7"/>
        <v>0</v>
      </c>
      <c r="I35" s="132">
        <f t="shared" si="4"/>
        <v>0</v>
      </c>
      <c r="J35" s="23">
        <f t="shared" si="5"/>
        <v>0</v>
      </c>
      <c r="K35" s="24">
        <f t="shared" si="8"/>
        <v>0</v>
      </c>
    </row>
    <row r="36" spans="1:11" s="1" customFormat="1" ht="13.5" customHeight="1" hidden="1">
      <c r="A36" s="4"/>
      <c r="B36" s="40" t="s">
        <v>31</v>
      </c>
      <c r="C36" s="141"/>
      <c r="D36" s="25">
        <f t="shared" si="0"/>
        <v>0</v>
      </c>
      <c r="E36" s="34">
        <f t="shared" si="9"/>
        <v>0</v>
      </c>
      <c r="F36" s="126"/>
      <c r="G36" s="25">
        <f t="shared" si="2"/>
        <v>0</v>
      </c>
      <c r="H36" s="34">
        <f t="shared" si="7"/>
        <v>0</v>
      </c>
      <c r="I36" s="126">
        <f t="shared" si="4"/>
        <v>0</v>
      </c>
      <c r="J36" s="25">
        <f t="shared" si="5"/>
        <v>0</v>
      </c>
      <c r="K36" s="26">
        <f t="shared" si="8"/>
        <v>0</v>
      </c>
    </row>
    <row r="37" spans="1:11" s="1" customFormat="1" ht="12" customHeight="1" hidden="1" thickBot="1">
      <c r="A37" s="15"/>
      <c r="B37" s="35" t="s">
        <v>84</v>
      </c>
      <c r="C37" s="141"/>
      <c r="D37" s="25">
        <f aca="true" t="shared" si="10" ref="D37:D61">C37*1000/$D$2</f>
        <v>0</v>
      </c>
      <c r="E37" s="34">
        <f t="shared" si="9"/>
        <v>0</v>
      </c>
      <c r="F37" s="134"/>
      <c r="G37" s="25">
        <f aca="true" t="shared" si="11" ref="G37:G61">F37*1000/$G$2</f>
        <v>0</v>
      </c>
      <c r="H37" s="34">
        <f t="shared" si="7"/>
        <v>0</v>
      </c>
      <c r="I37" s="126">
        <f aca="true" t="shared" si="12" ref="I37:I57">SUM(C37,F37)</f>
        <v>0</v>
      </c>
      <c r="J37" s="25">
        <f aca="true" t="shared" si="13" ref="J37:J61">I37*1000/$J$2</f>
        <v>0</v>
      </c>
      <c r="K37" s="26">
        <f t="shared" si="8"/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10"/>
        <v>0</v>
      </c>
      <c r="E38" s="89">
        <f t="shared" si="9"/>
        <v>0</v>
      </c>
      <c r="F38" s="129"/>
      <c r="G38" s="88">
        <f t="shared" si="11"/>
        <v>0</v>
      </c>
      <c r="H38" s="89">
        <f t="shared" si="7"/>
        <v>0</v>
      </c>
      <c r="I38" s="139">
        <f t="shared" si="12"/>
        <v>0</v>
      </c>
      <c r="J38" s="88">
        <f t="shared" si="13"/>
        <v>0</v>
      </c>
      <c r="K38" s="107">
        <f t="shared" si="8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10"/>
        <v>0</v>
      </c>
      <c r="E39" s="29">
        <f t="shared" si="9"/>
        <v>0</v>
      </c>
      <c r="F39" s="132"/>
      <c r="G39" s="17">
        <f t="shared" si="11"/>
        <v>0</v>
      </c>
      <c r="H39" s="29">
        <f t="shared" si="7"/>
        <v>0</v>
      </c>
      <c r="I39" s="132">
        <f t="shared" si="12"/>
        <v>0</v>
      </c>
      <c r="J39" s="17">
        <f t="shared" si="13"/>
        <v>0</v>
      </c>
      <c r="K39" s="18">
        <f t="shared" si="8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10"/>
        <v>0</v>
      </c>
      <c r="E40" s="30">
        <f t="shared" si="9"/>
        <v>0</v>
      </c>
      <c r="F40" s="126"/>
      <c r="G40" s="11">
        <f t="shared" si="11"/>
        <v>0</v>
      </c>
      <c r="H40" s="30">
        <f t="shared" si="7"/>
        <v>0</v>
      </c>
      <c r="I40" s="126">
        <f t="shared" si="12"/>
        <v>0</v>
      </c>
      <c r="J40" s="11">
        <f t="shared" si="13"/>
        <v>0</v>
      </c>
      <c r="K40" s="12">
        <f t="shared" si="8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10"/>
        <v>0</v>
      </c>
      <c r="E41" s="30">
        <f t="shared" si="9"/>
        <v>0</v>
      </c>
      <c r="F41" s="126"/>
      <c r="G41" s="11">
        <f t="shared" si="11"/>
        <v>0</v>
      </c>
      <c r="H41" s="30">
        <f t="shared" si="7"/>
        <v>0</v>
      </c>
      <c r="I41" s="126">
        <f t="shared" si="12"/>
        <v>0</v>
      </c>
      <c r="J41" s="11">
        <f t="shared" si="13"/>
        <v>0</v>
      </c>
      <c r="K41" s="12">
        <f t="shared" si="8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10"/>
        <v>0</v>
      </c>
      <c r="E42" s="30">
        <f t="shared" si="9"/>
        <v>0</v>
      </c>
      <c r="F42" s="127"/>
      <c r="G42" s="11">
        <f t="shared" si="11"/>
        <v>0</v>
      </c>
      <c r="H42" s="30">
        <f t="shared" si="7"/>
        <v>0</v>
      </c>
      <c r="I42" s="126">
        <f t="shared" si="12"/>
        <v>0</v>
      </c>
      <c r="J42" s="11">
        <f t="shared" si="13"/>
        <v>0</v>
      </c>
      <c r="K42" s="12">
        <f t="shared" si="8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10"/>
        <v>0</v>
      </c>
      <c r="E43" s="89">
        <f t="shared" si="9"/>
        <v>0</v>
      </c>
      <c r="F43" s="129"/>
      <c r="G43" s="88">
        <f t="shared" si="11"/>
        <v>0</v>
      </c>
      <c r="H43" s="89">
        <f t="shared" si="7"/>
        <v>0</v>
      </c>
      <c r="I43" s="139">
        <f t="shared" si="12"/>
        <v>0</v>
      </c>
      <c r="J43" s="88">
        <f t="shared" si="13"/>
        <v>0</v>
      </c>
      <c r="K43" s="107">
        <f t="shared" si="8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10"/>
        <v>0</v>
      </c>
      <c r="E44" s="29">
        <f t="shared" si="9"/>
        <v>0</v>
      </c>
      <c r="F44" s="137"/>
      <c r="G44" s="17">
        <f t="shared" si="11"/>
        <v>0</v>
      </c>
      <c r="H44" s="29">
        <f t="shared" si="7"/>
        <v>0</v>
      </c>
      <c r="I44" s="132">
        <f t="shared" si="12"/>
        <v>0</v>
      </c>
      <c r="J44" s="17">
        <f t="shared" si="13"/>
        <v>0</v>
      </c>
      <c r="K44" s="18">
        <f t="shared" si="8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10"/>
        <v>0</v>
      </c>
      <c r="E45" s="30">
        <f t="shared" si="9"/>
        <v>0</v>
      </c>
      <c r="F45" s="135"/>
      <c r="G45" s="11">
        <f t="shared" si="11"/>
        <v>0</v>
      </c>
      <c r="H45" s="30">
        <f t="shared" si="7"/>
        <v>0</v>
      </c>
      <c r="I45" s="126">
        <f t="shared" si="12"/>
        <v>0</v>
      </c>
      <c r="J45" s="11">
        <f t="shared" si="13"/>
        <v>0</v>
      </c>
      <c r="K45" s="12">
        <f t="shared" si="8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10"/>
        <v>0</v>
      </c>
      <c r="E46" s="89">
        <f t="shared" si="9"/>
        <v>0</v>
      </c>
      <c r="F46" s="129"/>
      <c r="G46" s="88">
        <f t="shared" si="11"/>
        <v>0</v>
      </c>
      <c r="H46" s="89">
        <f t="shared" si="7"/>
        <v>0</v>
      </c>
      <c r="I46" s="139">
        <f t="shared" si="12"/>
        <v>0</v>
      </c>
      <c r="J46" s="88">
        <f t="shared" si="13"/>
        <v>0</v>
      </c>
      <c r="K46" s="91">
        <f t="shared" si="8"/>
        <v>0</v>
      </c>
    </row>
    <row r="47" spans="1:11" s="6" customFormat="1" ht="21" customHeight="1" hidden="1" thickBot="1">
      <c r="A47" s="93" t="s">
        <v>29</v>
      </c>
      <c r="B47" s="86" t="s">
        <v>65</v>
      </c>
      <c r="C47" s="142"/>
      <c r="D47" s="88">
        <f t="shared" si="10"/>
        <v>0</v>
      </c>
      <c r="E47" s="89">
        <f t="shared" si="9"/>
        <v>0</v>
      </c>
      <c r="F47" s="129"/>
      <c r="G47" s="88">
        <f t="shared" si="11"/>
        <v>0</v>
      </c>
      <c r="H47" s="89">
        <f t="shared" si="7"/>
        <v>0</v>
      </c>
      <c r="I47" s="139">
        <f t="shared" si="12"/>
        <v>0</v>
      </c>
      <c r="J47" s="88">
        <f t="shared" si="13"/>
        <v>0</v>
      </c>
      <c r="K47" s="91">
        <f t="shared" si="8"/>
        <v>0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10"/>
        <v>0</v>
      </c>
      <c r="E48" s="89">
        <f t="shared" si="9"/>
        <v>0</v>
      </c>
      <c r="F48" s="129"/>
      <c r="G48" s="88">
        <f t="shared" si="11"/>
        <v>0</v>
      </c>
      <c r="H48" s="89">
        <f t="shared" si="7"/>
        <v>0</v>
      </c>
      <c r="I48" s="139">
        <f t="shared" si="12"/>
        <v>0</v>
      </c>
      <c r="J48" s="88">
        <f t="shared" si="13"/>
        <v>0</v>
      </c>
      <c r="K48" s="91">
        <f t="shared" si="8"/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10"/>
        <v>0</v>
      </c>
      <c r="E49" s="29">
        <f t="shared" si="9"/>
        <v>0</v>
      </c>
      <c r="F49" s="132"/>
      <c r="G49" s="17">
        <f t="shared" si="11"/>
        <v>0</v>
      </c>
      <c r="H49" s="29">
        <f t="shared" si="7"/>
        <v>0</v>
      </c>
      <c r="I49" s="132">
        <f t="shared" si="12"/>
        <v>0</v>
      </c>
      <c r="J49" s="17">
        <f t="shared" si="13"/>
        <v>0</v>
      </c>
      <c r="K49" s="18">
        <f t="shared" si="8"/>
        <v>0</v>
      </c>
    </row>
    <row r="50" spans="1:11" s="1" customFormat="1" ht="12.75" hidden="1">
      <c r="A50" s="4"/>
      <c r="B50" s="35" t="s">
        <v>71</v>
      </c>
      <c r="C50" s="141"/>
      <c r="D50" s="11">
        <f t="shared" si="10"/>
        <v>0</v>
      </c>
      <c r="E50" s="30">
        <f t="shared" si="9"/>
        <v>0</v>
      </c>
      <c r="F50" s="126"/>
      <c r="G50" s="11">
        <f t="shared" si="11"/>
        <v>0</v>
      </c>
      <c r="H50" s="30">
        <f t="shared" si="7"/>
        <v>0</v>
      </c>
      <c r="I50" s="126">
        <f t="shared" si="12"/>
        <v>0</v>
      </c>
      <c r="J50" s="11">
        <f t="shared" si="13"/>
        <v>0</v>
      </c>
      <c r="K50" s="12">
        <f t="shared" si="8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10"/>
        <v>0</v>
      </c>
      <c r="E51" s="30">
        <f t="shared" si="9"/>
        <v>0</v>
      </c>
      <c r="F51" s="126"/>
      <c r="G51" s="11">
        <f t="shared" si="11"/>
        <v>0</v>
      </c>
      <c r="H51" s="30">
        <f t="shared" si="7"/>
        <v>0</v>
      </c>
      <c r="I51" s="126">
        <f t="shared" si="12"/>
        <v>0</v>
      </c>
      <c r="J51" s="11">
        <f t="shared" si="13"/>
        <v>0</v>
      </c>
      <c r="K51" s="12">
        <f t="shared" si="8"/>
        <v>0</v>
      </c>
    </row>
    <row r="52" spans="1:11" s="1" customFormat="1" ht="12.75" hidden="1">
      <c r="A52" s="4"/>
      <c r="B52" s="35" t="s">
        <v>72</v>
      </c>
      <c r="C52" s="141"/>
      <c r="D52" s="11">
        <f t="shared" si="10"/>
        <v>0</v>
      </c>
      <c r="E52" s="30">
        <f t="shared" si="9"/>
        <v>0</v>
      </c>
      <c r="F52" s="126"/>
      <c r="G52" s="11">
        <f t="shared" si="11"/>
        <v>0</v>
      </c>
      <c r="H52" s="30">
        <f t="shared" si="7"/>
        <v>0</v>
      </c>
      <c r="I52" s="126">
        <f t="shared" si="12"/>
        <v>0</v>
      </c>
      <c r="J52" s="11">
        <f t="shared" si="13"/>
        <v>0</v>
      </c>
      <c r="K52" s="12">
        <f t="shared" si="8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10"/>
        <v>0</v>
      </c>
      <c r="E53" s="30">
        <f t="shared" si="9"/>
        <v>0</v>
      </c>
      <c r="F53" s="126"/>
      <c r="G53" s="11">
        <f t="shared" si="11"/>
        <v>0</v>
      </c>
      <c r="H53" s="30">
        <f t="shared" si="7"/>
        <v>0</v>
      </c>
      <c r="I53" s="126">
        <f t="shared" si="12"/>
        <v>0</v>
      </c>
      <c r="J53" s="11">
        <f t="shared" si="13"/>
        <v>0</v>
      </c>
      <c r="K53" s="12">
        <f t="shared" si="8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10"/>
        <v>0</v>
      </c>
      <c r="E54" s="30">
        <f t="shared" si="9"/>
        <v>0</v>
      </c>
      <c r="F54" s="126"/>
      <c r="G54" s="11">
        <f t="shared" si="11"/>
        <v>0</v>
      </c>
      <c r="H54" s="30">
        <f t="shared" si="7"/>
        <v>0</v>
      </c>
      <c r="I54" s="126">
        <f t="shared" si="12"/>
        <v>0</v>
      </c>
      <c r="J54" s="11">
        <f t="shared" si="13"/>
        <v>0</v>
      </c>
      <c r="K54" s="12">
        <f t="shared" si="8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10"/>
        <v>0</v>
      </c>
      <c r="E55" s="30">
        <f t="shared" si="9"/>
        <v>0</v>
      </c>
      <c r="F55" s="126"/>
      <c r="G55" s="11">
        <f t="shared" si="11"/>
        <v>0</v>
      </c>
      <c r="H55" s="30">
        <f t="shared" si="7"/>
        <v>0</v>
      </c>
      <c r="I55" s="126">
        <f t="shared" si="12"/>
        <v>0</v>
      </c>
      <c r="J55" s="11">
        <f t="shared" si="13"/>
        <v>0</v>
      </c>
      <c r="K55" s="12">
        <f t="shared" si="8"/>
        <v>0</v>
      </c>
    </row>
    <row r="56" spans="1:11" s="1" customFormat="1" ht="12.75" hidden="1">
      <c r="A56" s="4"/>
      <c r="B56" s="35" t="s">
        <v>74</v>
      </c>
      <c r="C56" s="141"/>
      <c r="D56" s="11">
        <f t="shared" si="10"/>
        <v>0</v>
      </c>
      <c r="E56" s="30">
        <f t="shared" si="9"/>
        <v>0</v>
      </c>
      <c r="F56" s="126"/>
      <c r="G56" s="11">
        <f t="shared" si="11"/>
        <v>0</v>
      </c>
      <c r="H56" s="30">
        <f t="shared" si="7"/>
        <v>0</v>
      </c>
      <c r="I56" s="126">
        <f t="shared" si="12"/>
        <v>0</v>
      </c>
      <c r="J56" s="11">
        <f t="shared" si="13"/>
        <v>0</v>
      </c>
      <c r="K56" s="12">
        <f t="shared" si="8"/>
        <v>0</v>
      </c>
    </row>
    <row r="57" spans="1:11" s="1" customFormat="1" ht="13.5" hidden="1" thickBot="1">
      <c r="A57" s="4"/>
      <c r="B57" s="35" t="s">
        <v>33</v>
      </c>
      <c r="C57" s="146"/>
      <c r="D57" s="11">
        <f t="shared" si="10"/>
        <v>0</v>
      </c>
      <c r="E57" s="30">
        <f t="shared" si="9"/>
        <v>0</v>
      </c>
      <c r="F57" s="133"/>
      <c r="G57" s="11">
        <f t="shared" si="11"/>
        <v>0</v>
      </c>
      <c r="H57" s="30">
        <f t="shared" si="7"/>
        <v>0</v>
      </c>
      <c r="I57" s="126">
        <f t="shared" si="12"/>
        <v>0</v>
      </c>
      <c r="J57" s="11">
        <f t="shared" si="13"/>
        <v>0</v>
      </c>
      <c r="K57" s="12">
        <f t="shared" si="8"/>
        <v>0</v>
      </c>
    </row>
    <row r="58" spans="1:11" s="6" customFormat="1" ht="21" customHeight="1" thickBot="1">
      <c r="A58" s="93" t="s">
        <v>101</v>
      </c>
      <c r="B58" s="86" t="s">
        <v>100</v>
      </c>
      <c r="C58" s="87"/>
      <c r="D58" s="88">
        <f t="shared" si="10"/>
        <v>0</v>
      </c>
      <c r="E58" s="89">
        <f t="shared" si="9"/>
        <v>0</v>
      </c>
      <c r="F58" s="78"/>
      <c r="G58" s="88">
        <f t="shared" si="11"/>
        <v>0</v>
      </c>
      <c r="H58" s="89">
        <f t="shared" si="7"/>
        <v>0</v>
      </c>
      <c r="I58" s="139"/>
      <c r="J58" s="88">
        <f t="shared" si="13"/>
        <v>0</v>
      </c>
      <c r="K58" s="91">
        <f t="shared" si="8"/>
        <v>0</v>
      </c>
    </row>
    <row r="59" spans="1:11" s="1" customFormat="1" ht="12.75">
      <c r="A59" s="4"/>
      <c r="B59" s="37" t="s">
        <v>102</v>
      </c>
      <c r="C59" s="109"/>
      <c r="D59" s="17">
        <f t="shared" si="10"/>
        <v>0</v>
      </c>
      <c r="E59" s="29">
        <f t="shared" si="9"/>
        <v>0</v>
      </c>
      <c r="F59" s="81"/>
      <c r="G59" s="17">
        <f t="shared" si="11"/>
        <v>0</v>
      </c>
      <c r="H59" s="29">
        <f t="shared" si="7"/>
        <v>0</v>
      </c>
      <c r="I59" s="132"/>
      <c r="J59" s="17">
        <f t="shared" si="13"/>
        <v>0</v>
      </c>
      <c r="K59" s="18">
        <f t="shared" si="8"/>
        <v>0</v>
      </c>
    </row>
    <row r="60" spans="1:11" s="1" customFormat="1" ht="13.5" thickBot="1">
      <c r="A60" s="22"/>
      <c r="B60" s="227" t="s">
        <v>103</v>
      </c>
      <c r="C60" s="113"/>
      <c r="D60" s="17">
        <f t="shared" si="10"/>
        <v>0</v>
      </c>
      <c r="E60" s="29">
        <f t="shared" si="9"/>
        <v>0</v>
      </c>
      <c r="F60" s="81">
        <f>I60-C60</f>
        <v>0</v>
      </c>
      <c r="G60" s="17">
        <f t="shared" si="11"/>
        <v>0</v>
      </c>
      <c r="H60" s="29">
        <f t="shared" si="7"/>
        <v>0</v>
      </c>
      <c r="I60" s="132"/>
      <c r="J60" s="17">
        <f t="shared" si="13"/>
        <v>0</v>
      </c>
      <c r="K60" s="18">
        <f t="shared" si="8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10"/>
        <v>0</v>
      </c>
      <c r="E61" s="89"/>
      <c r="F61" s="139">
        <f>F48+F47+F46+F43+F38+F34+F33+F32+F27+F22+F18+F17+F16+F14+F13+F11+F10+F8+F5+F58</f>
        <v>459</v>
      </c>
      <c r="G61" s="204">
        <f t="shared" si="11"/>
        <v>2.345151055317975</v>
      </c>
      <c r="H61" s="89"/>
      <c r="I61" s="139">
        <f>I48+I47+I46+I43+I38+I34+I33+I32+I27+I22+I18+I17+I16+I14+I13+I11+I10+I8+I5+I58</f>
        <v>459</v>
      </c>
      <c r="J61" s="204">
        <f t="shared" si="13"/>
        <v>1.9857836923462964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K58" sqref="K58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0" t="s">
        <v>96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20.25" customHeight="1" thickBot="1">
      <c r="A2" s="20"/>
      <c r="B2" s="21"/>
      <c r="C2" s="2"/>
      <c r="D2" s="224">
        <v>35420</v>
      </c>
      <c r="E2" s="225"/>
      <c r="F2" s="225"/>
      <c r="G2" s="224">
        <v>195723</v>
      </c>
      <c r="H2" s="2"/>
      <c r="I2" s="2"/>
      <c r="J2" s="224">
        <f>G2+D2</f>
        <v>231143</v>
      </c>
      <c r="K2" s="2"/>
    </row>
    <row r="3" spans="1:11" ht="12.75">
      <c r="A3" s="232" t="s">
        <v>24</v>
      </c>
      <c r="B3" s="234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44"/>
      <c r="B4" s="235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hidden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>
        <f aca="true" t="shared" si="1" ref="E5:E36">IF(C$58=0,0,C5*100/C$58)</f>
        <v>0</v>
      </c>
      <c r="F5" s="129"/>
      <c r="G5" s="88">
        <f aca="true" t="shared" si="2" ref="G5:G36">F5*1000/$G$2</f>
        <v>0</v>
      </c>
      <c r="H5" s="89" t="e">
        <f aca="true" t="shared" si="3" ref="H5:H12">F5*100/F$58</f>
        <v>#DIV/0!</v>
      </c>
      <c r="I5" s="139">
        <f aca="true" t="shared" si="4" ref="I5:I36">SUM(C5,F5)</f>
        <v>0</v>
      </c>
      <c r="J5" s="88">
        <f aca="true" t="shared" si="5" ref="J5:J36">I5*1000/$J$2</f>
        <v>0</v>
      </c>
      <c r="K5" s="91" t="e">
        <f aca="true" t="shared" si="6" ref="K5:K12">I5*100/I$58</f>
        <v>#DIV/0!</v>
      </c>
    </row>
    <row r="6" spans="1:11" s="1" customFormat="1" ht="12.75" customHeight="1" hidden="1">
      <c r="A6" s="4"/>
      <c r="B6" s="37" t="s">
        <v>36</v>
      </c>
      <c r="C6" s="140"/>
      <c r="D6" s="17">
        <f t="shared" si="0"/>
        <v>0</v>
      </c>
      <c r="E6" s="29">
        <f t="shared" si="1"/>
        <v>0</v>
      </c>
      <c r="F6" s="132"/>
      <c r="G6" s="17">
        <f t="shared" si="2"/>
        <v>0</v>
      </c>
      <c r="H6" s="29" t="e">
        <f t="shared" si="3"/>
        <v>#DIV/0!</v>
      </c>
      <c r="I6" s="132">
        <f t="shared" si="4"/>
        <v>0</v>
      </c>
      <c r="J6" s="17">
        <f t="shared" si="5"/>
        <v>0</v>
      </c>
      <c r="K6" s="18" t="e">
        <f t="shared" si="6"/>
        <v>#DIV/0!</v>
      </c>
    </row>
    <row r="7" spans="1:11" s="1" customFormat="1" ht="14.25" customHeight="1" hidden="1" thickBot="1">
      <c r="A7" s="4"/>
      <c r="B7" s="36" t="s">
        <v>37</v>
      </c>
      <c r="C7" s="141"/>
      <c r="D7" s="11">
        <f t="shared" si="0"/>
        <v>0</v>
      </c>
      <c r="E7" s="30">
        <f t="shared" si="1"/>
        <v>0</v>
      </c>
      <c r="F7" s="127"/>
      <c r="G7" s="13">
        <f t="shared" si="2"/>
        <v>0</v>
      </c>
      <c r="H7" s="32" t="e">
        <f t="shared" si="3"/>
        <v>#DIV/0!</v>
      </c>
      <c r="I7" s="134">
        <f t="shared" si="4"/>
        <v>0</v>
      </c>
      <c r="J7" s="13">
        <f t="shared" si="5"/>
        <v>0</v>
      </c>
      <c r="K7" s="12" t="e">
        <f t="shared" si="6"/>
        <v>#DIV/0!</v>
      </c>
    </row>
    <row r="8" spans="1:11" ht="13.5" customHeight="1" hidden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1"/>
        <v>0</v>
      </c>
      <c r="F8" s="129"/>
      <c r="G8" s="88">
        <f t="shared" si="2"/>
        <v>0</v>
      </c>
      <c r="H8" s="89" t="e">
        <f t="shared" si="3"/>
        <v>#DIV/0!</v>
      </c>
      <c r="I8" s="139">
        <f t="shared" si="4"/>
        <v>0</v>
      </c>
      <c r="J8" s="88">
        <f t="shared" si="5"/>
        <v>0</v>
      </c>
      <c r="K8" s="91" t="e">
        <f t="shared" si="6"/>
        <v>#DIV/0!</v>
      </c>
    </row>
    <row r="9" spans="1:11" s="1" customFormat="1" ht="15" customHeight="1" hidden="1" thickBot="1">
      <c r="A9" s="15"/>
      <c r="B9" s="37" t="s">
        <v>39</v>
      </c>
      <c r="C9" s="140"/>
      <c r="D9" s="17">
        <f t="shared" si="0"/>
        <v>0</v>
      </c>
      <c r="E9" s="29">
        <f t="shared" si="1"/>
        <v>0</v>
      </c>
      <c r="F9" s="127"/>
      <c r="G9" s="17">
        <f t="shared" si="2"/>
        <v>0</v>
      </c>
      <c r="H9" s="29" t="e">
        <f t="shared" si="3"/>
        <v>#DIV/0!</v>
      </c>
      <c r="I9" s="132">
        <f t="shared" si="4"/>
        <v>0</v>
      </c>
      <c r="J9" s="17">
        <f t="shared" si="5"/>
        <v>0</v>
      </c>
      <c r="K9" s="18" t="e">
        <f t="shared" si="6"/>
        <v>#DIV/0!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/>
      <c r="G10" s="88">
        <f t="shared" si="2"/>
        <v>0</v>
      </c>
      <c r="H10" s="89" t="e">
        <f t="shared" si="3"/>
        <v>#DIV/0!</v>
      </c>
      <c r="I10" s="139">
        <f t="shared" si="4"/>
        <v>0</v>
      </c>
      <c r="J10" s="88">
        <f t="shared" si="5"/>
        <v>0</v>
      </c>
      <c r="K10" s="91" t="e">
        <f t="shared" si="6"/>
        <v>#DIV/0!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/>
      <c r="G11" s="88">
        <f t="shared" si="2"/>
        <v>0</v>
      </c>
      <c r="H11" s="89" t="e">
        <f t="shared" si="3"/>
        <v>#DIV/0!</v>
      </c>
      <c r="I11" s="139">
        <f t="shared" si="4"/>
        <v>0</v>
      </c>
      <c r="J11" s="88">
        <f t="shared" si="5"/>
        <v>0</v>
      </c>
      <c r="K11" s="91" t="e">
        <f t="shared" si="6"/>
        <v>#DIV/0!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/>
      <c r="G12" s="27">
        <f t="shared" si="2"/>
        <v>0</v>
      </c>
      <c r="H12" s="31" t="e">
        <f t="shared" si="3"/>
        <v>#DIV/0!</v>
      </c>
      <c r="I12" s="127">
        <f t="shared" si="4"/>
        <v>0</v>
      </c>
      <c r="J12" s="27">
        <f t="shared" si="5"/>
        <v>0</v>
      </c>
      <c r="K12" s="28" t="e">
        <f t="shared" si="6"/>
        <v>#DIV/0!</v>
      </c>
    </row>
    <row r="13" spans="1:11" s="6" customFormat="1" ht="15" customHeight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1"/>
        <v>0</v>
      </c>
      <c r="F13" s="129">
        <v>1051</v>
      </c>
      <c r="G13" s="96">
        <f t="shared" si="2"/>
        <v>5.3698338979067355</v>
      </c>
      <c r="H13" s="97">
        <f>IF(F$61=0,0,F13*100/F$61)</f>
        <v>100</v>
      </c>
      <c r="I13" s="157">
        <f t="shared" si="4"/>
        <v>1051</v>
      </c>
      <c r="J13" s="96">
        <f t="shared" si="5"/>
        <v>4.546968759599036</v>
      </c>
      <c r="K13" s="98">
        <f aca="true" t="shared" si="7" ref="K13:K60">IF(I$61=0,0,I13*100/I$61)</f>
        <v>100</v>
      </c>
    </row>
    <row r="14" spans="1:11" s="6" customFormat="1" ht="15.75" customHeight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1"/>
        <v>0</v>
      </c>
      <c r="F14" s="129"/>
      <c r="G14" s="88">
        <f t="shared" si="2"/>
        <v>0</v>
      </c>
      <c r="H14" s="89">
        <f aca="true" t="shared" si="8" ref="H14:H60">IF(F$58=0,0,F14*100/F$61)</f>
        <v>0</v>
      </c>
      <c r="I14" s="139">
        <f t="shared" si="4"/>
        <v>0</v>
      </c>
      <c r="J14" s="88">
        <f t="shared" si="5"/>
        <v>0</v>
      </c>
      <c r="K14" s="107">
        <f t="shared" si="7"/>
        <v>0</v>
      </c>
    </row>
    <row r="15" spans="1:11" s="1" customFormat="1" ht="15.75" customHeight="1" thickBot="1">
      <c r="A15" s="4"/>
      <c r="B15" s="39" t="s">
        <v>44</v>
      </c>
      <c r="C15" s="144"/>
      <c r="D15" s="13">
        <f t="shared" si="0"/>
        <v>0</v>
      </c>
      <c r="E15" s="32">
        <f t="shared" si="1"/>
        <v>0</v>
      </c>
      <c r="F15" s="127"/>
      <c r="G15" s="13">
        <f t="shared" si="2"/>
        <v>0</v>
      </c>
      <c r="H15" s="32">
        <f t="shared" si="8"/>
        <v>0</v>
      </c>
      <c r="I15" s="134">
        <f t="shared" si="4"/>
        <v>0</v>
      </c>
      <c r="J15" s="13">
        <f t="shared" si="5"/>
        <v>0</v>
      </c>
      <c r="K15" s="19">
        <f t="shared" si="7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/>
      <c r="G16" s="101">
        <f t="shared" si="2"/>
        <v>0</v>
      </c>
      <c r="H16" s="102">
        <f t="shared" si="8"/>
        <v>0</v>
      </c>
      <c r="I16" s="129">
        <f t="shared" si="4"/>
        <v>0</v>
      </c>
      <c r="J16" s="101">
        <f t="shared" si="5"/>
        <v>0</v>
      </c>
      <c r="K16" s="103">
        <f t="shared" si="7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/>
      <c r="G17" s="88">
        <f t="shared" si="2"/>
        <v>0</v>
      </c>
      <c r="H17" s="89">
        <f t="shared" si="8"/>
        <v>0</v>
      </c>
      <c r="I17" s="139">
        <f t="shared" si="4"/>
        <v>0</v>
      </c>
      <c r="J17" s="88">
        <f t="shared" si="5"/>
        <v>0</v>
      </c>
      <c r="K17" s="91">
        <f t="shared" si="7"/>
        <v>0</v>
      </c>
    </row>
    <row r="18" spans="1:11" s="6" customFormat="1" ht="18" customHeight="1" hidden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1"/>
        <v>0</v>
      </c>
      <c r="F18" s="129"/>
      <c r="G18" s="88">
        <f t="shared" si="2"/>
        <v>0</v>
      </c>
      <c r="H18" s="89">
        <f t="shared" si="8"/>
        <v>0</v>
      </c>
      <c r="I18" s="139">
        <f t="shared" si="4"/>
        <v>0</v>
      </c>
      <c r="J18" s="88">
        <f t="shared" si="5"/>
        <v>0</v>
      </c>
      <c r="K18" s="91">
        <f t="shared" si="7"/>
        <v>0</v>
      </c>
    </row>
    <row r="19" spans="1:11" s="1" customFormat="1" ht="14.25" customHeight="1" hidden="1">
      <c r="A19" s="4"/>
      <c r="B19" s="35" t="s">
        <v>47</v>
      </c>
      <c r="C19" s="140"/>
      <c r="D19" s="17">
        <f t="shared" si="0"/>
        <v>0</v>
      </c>
      <c r="E19" s="29">
        <f t="shared" si="1"/>
        <v>0</v>
      </c>
      <c r="F19" s="132"/>
      <c r="G19" s="17">
        <f t="shared" si="2"/>
        <v>0</v>
      </c>
      <c r="H19" s="29">
        <f t="shared" si="8"/>
        <v>0</v>
      </c>
      <c r="I19" s="132">
        <f t="shared" si="4"/>
        <v>0</v>
      </c>
      <c r="J19" s="17">
        <f t="shared" si="5"/>
        <v>0</v>
      </c>
      <c r="K19" s="18">
        <f t="shared" si="7"/>
        <v>0</v>
      </c>
    </row>
    <row r="20" spans="1:11" s="1" customFormat="1" ht="15.75" customHeight="1" hidden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/>
      <c r="G20" s="11">
        <f t="shared" si="2"/>
        <v>0</v>
      </c>
      <c r="H20" s="30">
        <f t="shared" si="8"/>
        <v>0</v>
      </c>
      <c r="I20" s="126">
        <f t="shared" si="4"/>
        <v>0</v>
      </c>
      <c r="J20" s="11">
        <f t="shared" si="5"/>
        <v>0</v>
      </c>
      <c r="K20" s="12">
        <f t="shared" si="7"/>
        <v>0</v>
      </c>
    </row>
    <row r="21" spans="1:11" s="1" customFormat="1" ht="16.5" customHeight="1" hidden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/>
      <c r="G21" s="11">
        <f t="shared" si="2"/>
        <v>0</v>
      </c>
      <c r="H21" s="30">
        <f t="shared" si="8"/>
        <v>0</v>
      </c>
      <c r="I21" s="126">
        <f t="shared" si="4"/>
        <v>0</v>
      </c>
      <c r="J21" s="11">
        <f t="shared" si="5"/>
        <v>0</v>
      </c>
      <c r="K21" s="12">
        <f t="shared" si="7"/>
        <v>0</v>
      </c>
    </row>
    <row r="22" spans="1:11" s="6" customFormat="1" ht="15.75" customHeight="1" hidden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1"/>
        <v>0</v>
      </c>
      <c r="F22" s="129"/>
      <c r="G22" s="88">
        <f t="shared" si="2"/>
        <v>0</v>
      </c>
      <c r="H22" s="89">
        <f t="shared" si="8"/>
        <v>0</v>
      </c>
      <c r="I22" s="139">
        <f t="shared" si="4"/>
        <v>0</v>
      </c>
      <c r="J22" s="88">
        <f t="shared" si="5"/>
        <v>0</v>
      </c>
      <c r="K22" s="91">
        <f t="shared" si="7"/>
        <v>0</v>
      </c>
    </row>
    <row r="23" spans="1:11" s="1" customFormat="1" ht="15.75" customHeight="1" hidden="1">
      <c r="A23" s="4"/>
      <c r="B23" s="37" t="s">
        <v>51</v>
      </c>
      <c r="C23" s="140"/>
      <c r="D23" s="17">
        <f t="shared" si="0"/>
        <v>0</v>
      </c>
      <c r="E23" s="29">
        <f t="shared" si="1"/>
        <v>0</v>
      </c>
      <c r="F23" s="132"/>
      <c r="G23" s="17">
        <f t="shared" si="2"/>
        <v>0</v>
      </c>
      <c r="H23" s="29">
        <f t="shared" si="8"/>
        <v>0</v>
      </c>
      <c r="I23" s="132">
        <f t="shared" si="4"/>
        <v>0</v>
      </c>
      <c r="J23" s="17">
        <f t="shared" si="5"/>
        <v>0</v>
      </c>
      <c r="K23" s="18">
        <f t="shared" si="7"/>
        <v>0</v>
      </c>
    </row>
    <row r="24" spans="1:11" s="1" customFormat="1" ht="14.25" customHeight="1" hidden="1">
      <c r="A24" s="4"/>
      <c r="B24" s="35" t="s">
        <v>52</v>
      </c>
      <c r="C24" s="141"/>
      <c r="D24" s="11">
        <f t="shared" si="0"/>
        <v>0</v>
      </c>
      <c r="E24" s="30">
        <f t="shared" si="1"/>
        <v>0</v>
      </c>
      <c r="F24" s="126"/>
      <c r="G24" s="11">
        <f t="shared" si="2"/>
        <v>0</v>
      </c>
      <c r="H24" s="30">
        <f t="shared" si="8"/>
        <v>0</v>
      </c>
      <c r="I24" s="126">
        <f t="shared" si="4"/>
        <v>0</v>
      </c>
      <c r="J24" s="11">
        <f t="shared" si="5"/>
        <v>0</v>
      </c>
      <c r="K24" s="12">
        <f t="shared" si="7"/>
        <v>0</v>
      </c>
    </row>
    <row r="25" spans="1:11" s="1" customFormat="1" ht="15.75" customHeight="1" hidden="1">
      <c r="A25" s="4"/>
      <c r="B25" s="35" t="s">
        <v>85</v>
      </c>
      <c r="C25" s="141"/>
      <c r="D25" s="11">
        <f t="shared" si="0"/>
        <v>0</v>
      </c>
      <c r="E25" s="30">
        <f t="shared" si="1"/>
        <v>0</v>
      </c>
      <c r="F25" s="126"/>
      <c r="G25" s="11">
        <f t="shared" si="2"/>
        <v>0</v>
      </c>
      <c r="H25" s="30">
        <f t="shared" si="8"/>
        <v>0</v>
      </c>
      <c r="I25" s="126">
        <f t="shared" si="4"/>
        <v>0</v>
      </c>
      <c r="J25" s="11">
        <f t="shared" si="5"/>
        <v>0</v>
      </c>
      <c r="K25" s="12">
        <f t="shared" si="7"/>
        <v>0</v>
      </c>
    </row>
    <row r="26" spans="1:11" s="1" customFormat="1" ht="13.5" hidden="1" thickBot="1">
      <c r="A26" s="4"/>
      <c r="B26" s="35" t="s">
        <v>86</v>
      </c>
      <c r="C26" s="141"/>
      <c r="D26" s="11">
        <f t="shared" si="0"/>
        <v>0</v>
      </c>
      <c r="E26" s="30">
        <f t="shared" si="1"/>
        <v>0</v>
      </c>
      <c r="F26" s="127"/>
      <c r="G26" s="11">
        <f t="shared" si="2"/>
        <v>0</v>
      </c>
      <c r="H26" s="30">
        <f t="shared" si="8"/>
        <v>0</v>
      </c>
      <c r="I26" s="126">
        <f t="shared" si="4"/>
        <v>0</v>
      </c>
      <c r="J26" s="11">
        <f t="shared" si="5"/>
        <v>0</v>
      </c>
      <c r="K26" s="12">
        <f t="shared" si="7"/>
        <v>0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1"/>
        <v>0</v>
      </c>
      <c r="F27" s="129"/>
      <c r="G27" s="88">
        <f t="shared" si="2"/>
        <v>0</v>
      </c>
      <c r="H27" s="89">
        <f t="shared" si="8"/>
        <v>0</v>
      </c>
      <c r="I27" s="139">
        <f t="shared" si="4"/>
        <v>0</v>
      </c>
      <c r="J27" s="88">
        <f t="shared" si="5"/>
        <v>0</v>
      </c>
      <c r="K27" s="91">
        <f t="shared" si="7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32"/>
      <c r="G28" s="17">
        <f t="shared" si="2"/>
        <v>0</v>
      </c>
      <c r="H28" s="29">
        <f t="shared" si="8"/>
        <v>0</v>
      </c>
      <c r="I28" s="132">
        <f t="shared" si="4"/>
        <v>0</v>
      </c>
      <c r="J28" s="17">
        <f t="shared" si="5"/>
        <v>0</v>
      </c>
      <c r="K28" s="18">
        <f t="shared" si="7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26"/>
      <c r="G29" s="11">
        <f t="shared" si="2"/>
        <v>0</v>
      </c>
      <c r="H29" s="30">
        <f t="shared" si="8"/>
        <v>0</v>
      </c>
      <c r="I29" s="126">
        <f t="shared" si="4"/>
        <v>0</v>
      </c>
      <c r="J29" s="11">
        <f t="shared" si="5"/>
        <v>0</v>
      </c>
      <c r="K29" s="12">
        <f t="shared" si="7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33"/>
      <c r="G30" s="11">
        <f t="shared" si="2"/>
        <v>0</v>
      </c>
      <c r="H30" s="30">
        <f t="shared" si="8"/>
        <v>0</v>
      </c>
      <c r="I30" s="126">
        <f t="shared" si="4"/>
        <v>0</v>
      </c>
      <c r="J30" s="11">
        <f t="shared" si="5"/>
        <v>0</v>
      </c>
      <c r="K30" s="12">
        <f t="shared" si="7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30"/>
      <c r="G31" s="11">
        <f t="shared" si="2"/>
        <v>0</v>
      </c>
      <c r="H31" s="30">
        <f t="shared" si="8"/>
        <v>0</v>
      </c>
      <c r="I31" s="126">
        <f t="shared" si="4"/>
        <v>0</v>
      </c>
      <c r="J31" s="11">
        <f t="shared" si="5"/>
        <v>0</v>
      </c>
      <c r="K31" s="12">
        <f t="shared" si="7"/>
        <v>0</v>
      </c>
    </row>
    <row r="32" spans="1:11" s="1" customFormat="1" ht="16.5" customHeight="1" hidden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1"/>
        <v>0</v>
      </c>
      <c r="F32" s="129"/>
      <c r="G32" s="88">
        <f t="shared" si="2"/>
        <v>0</v>
      </c>
      <c r="H32" s="89">
        <f t="shared" si="8"/>
        <v>0</v>
      </c>
      <c r="I32" s="139">
        <f t="shared" si="4"/>
        <v>0</v>
      </c>
      <c r="J32" s="88">
        <f t="shared" si="5"/>
        <v>0</v>
      </c>
      <c r="K32" s="91">
        <f t="shared" si="7"/>
        <v>0</v>
      </c>
    </row>
    <row r="33" spans="1:11" s="1" customFormat="1" ht="26.25" hidden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1"/>
        <v>0</v>
      </c>
      <c r="F33" s="129"/>
      <c r="G33" s="88">
        <f t="shared" si="2"/>
        <v>0</v>
      </c>
      <c r="H33" s="89">
        <f t="shared" si="8"/>
        <v>0</v>
      </c>
      <c r="I33" s="139">
        <f t="shared" si="4"/>
        <v>0</v>
      </c>
      <c r="J33" s="88">
        <f t="shared" si="5"/>
        <v>0</v>
      </c>
      <c r="K33" s="91">
        <f t="shared" si="7"/>
        <v>0</v>
      </c>
    </row>
    <row r="34" spans="1:11" s="6" customFormat="1" ht="21" customHeight="1" hidden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1"/>
        <v>0</v>
      </c>
      <c r="F34" s="129"/>
      <c r="G34" s="88">
        <f t="shared" si="2"/>
        <v>0</v>
      </c>
      <c r="H34" s="89">
        <f t="shared" si="8"/>
        <v>0</v>
      </c>
      <c r="I34" s="139">
        <f t="shared" si="4"/>
        <v>0</v>
      </c>
      <c r="J34" s="88">
        <f t="shared" si="5"/>
        <v>0</v>
      </c>
      <c r="K34" s="91">
        <f t="shared" si="7"/>
        <v>0</v>
      </c>
    </row>
    <row r="35" spans="1:11" s="1" customFormat="1" ht="12.75" hidden="1">
      <c r="A35" s="4"/>
      <c r="B35" s="37" t="s">
        <v>59</v>
      </c>
      <c r="C35" s="140"/>
      <c r="D35" s="23">
        <f t="shared" si="0"/>
        <v>0</v>
      </c>
      <c r="E35" s="33">
        <f t="shared" si="1"/>
        <v>0</v>
      </c>
      <c r="F35" s="132"/>
      <c r="G35" s="23">
        <f t="shared" si="2"/>
        <v>0</v>
      </c>
      <c r="H35" s="33">
        <f t="shared" si="8"/>
        <v>0</v>
      </c>
      <c r="I35" s="132">
        <f t="shared" si="4"/>
        <v>0</v>
      </c>
      <c r="J35" s="23">
        <f t="shared" si="5"/>
        <v>0</v>
      </c>
      <c r="K35" s="24">
        <f t="shared" si="7"/>
        <v>0</v>
      </c>
    </row>
    <row r="36" spans="1:11" s="1" customFormat="1" ht="13.5" customHeight="1" hidden="1">
      <c r="A36" s="4"/>
      <c r="B36" s="40" t="s">
        <v>31</v>
      </c>
      <c r="C36" s="141"/>
      <c r="D36" s="25">
        <f t="shared" si="0"/>
        <v>0</v>
      </c>
      <c r="E36" s="34">
        <f t="shared" si="1"/>
        <v>0</v>
      </c>
      <c r="F36" s="126"/>
      <c r="G36" s="25">
        <f t="shared" si="2"/>
        <v>0</v>
      </c>
      <c r="H36" s="34">
        <f t="shared" si="8"/>
        <v>0</v>
      </c>
      <c r="I36" s="126">
        <f t="shared" si="4"/>
        <v>0</v>
      </c>
      <c r="J36" s="25">
        <f t="shared" si="5"/>
        <v>0</v>
      </c>
      <c r="K36" s="26">
        <f t="shared" si="7"/>
        <v>0</v>
      </c>
    </row>
    <row r="37" spans="1:11" s="1" customFormat="1" ht="12" customHeight="1" hidden="1" thickBot="1">
      <c r="A37" s="15"/>
      <c r="B37" s="35" t="s">
        <v>84</v>
      </c>
      <c r="C37" s="141"/>
      <c r="D37" s="25">
        <f aca="true" t="shared" si="9" ref="D37:D61">C37*1000/$D$2</f>
        <v>0</v>
      </c>
      <c r="E37" s="34">
        <f aca="true" t="shared" si="10" ref="E37:E57">IF(C$58=0,0,C37*100/C$58)</f>
        <v>0</v>
      </c>
      <c r="F37" s="134"/>
      <c r="G37" s="25">
        <f aca="true" t="shared" si="11" ref="G37:G61">F37*1000/$G$2</f>
        <v>0</v>
      </c>
      <c r="H37" s="34">
        <f t="shared" si="8"/>
        <v>0</v>
      </c>
      <c r="I37" s="126">
        <f aca="true" t="shared" si="12" ref="I37:I57">SUM(C37,F37)</f>
        <v>0</v>
      </c>
      <c r="J37" s="25">
        <f aca="true" t="shared" si="13" ref="J37:J61">I37*1000/$J$2</f>
        <v>0</v>
      </c>
      <c r="K37" s="26">
        <f t="shared" si="7"/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9"/>
        <v>0</v>
      </c>
      <c r="E38" s="89">
        <f t="shared" si="10"/>
        <v>0</v>
      </c>
      <c r="F38" s="129"/>
      <c r="G38" s="88">
        <f t="shared" si="11"/>
        <v>0</v>
      </c>
      <c r="H38" s="89">
        <f t="shared" si="8"/>
        <v>0</v>
      </c>
      <c r="I38" s="139">
        <f t="shared" si="12"/>
        <v>0</v>
      </c>
      <c r="J38" s="88">
        <f t="shared" si="13"/>
        <v>0</v>
      </c>
      <c r="K38" s="107">
        <f t="shared" si="7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9"/>
        <v>0</v>
      </c>
      <c r="E39" s="29">
        <f t="shared" si="10"/>
        <v>0</v>
      </c>
      <c r="F39" s="132"/>
      <c r="G39" s="17">
        <f t="shared" si="11"/>
        <v>0</v>
      </c>
      <c r="H39" s="29">
        <f t="shared" si="8"/>
        <v>0</v>
      </c>
      <c r="I39" s="132">
        <f t="shared" si="12"/>
        <v>0</v>
      </c>
      <c r="J39" s="17">
        <f t="shared" si="13"/>
        <v>0</v>
      </c>
      <c r="K39" s="18">
        <f t="shared" si="7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9"/>
        <v>0</v>
      </c>
      <c r="E40" s="30">
        <f t="shared" si="10"/>
        <v>0</v>
      </c>
      <c r="F40" s="126"/>
      <c r="G40" s="11">
        <f t="shared" si="11"/>
        <v>0</v>
      </c>
      <c r="H40" s="30">
        <f t="shared" si="8"/>
        <v>0</v>
      </c>
      <c r="I40" s="126">
        <f t="shared" si="12"/>
        <v>0</v>
      </c>
      <c r="J40" s="11">
        <f t="shared" si="13"/>
        <v>0</v>
      </c>
      <c r="K40" s="12">
        <f t="shared" si="7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9"/>
        <v>0</v>
      </c>
      <c r="E41" s="30">
        <f t="shared" si="10"/>
        <v>0</v>
      </c>
      <c r="F41" s="126"/>
      <c r="G41" s="11">
        <f t="shared" si="11"/>
        <v>0</v>
      </c>
      <c r="H41" s="30">
        <f t="shared" si="8"/>
        <v>0</v>
      </c>
      <c r="I41" s="126">
        <f t="shared" si="12"/>
        <v>0</v>
      </c>
      <c r="J41" s="11">
        <f t="shared" si="13"/>
        <v>0</v>
      </c>
      <c r="K41" s="12">
        <f t="shared" si="7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9"/>
        <v>0</v>
      </c>
      <c r="E42" s="30">
        <f t="shared" si="10"/>
        <v>0</v>
      </c>
      <c r="F42" s="127"/>
      <c r="G42" s="11">
        <f t="shared" si="11"/>
        <v>0</v>
      </c>
      <c r="H42" s="30">
        <f t="shared" si="8"/>
        <v>0</v>
      </c>
      <c r="I42" s="126">
        <f t="shared" si="12"/>
        <v>0</v>
      </c>
      <c r="J42" s="11">
        <f t="shared" si="13"/>
        <v>0</v>
      </c>
      <c r="K42" s="12">
        <f t="shared" si="7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9"/>
        <v>0</v>
      </c>
      <c r="E43" s="89">
        <f t="shared" si="10"/>
        <v>0</v>
      </c>
      <c r="F43" s="129"/>
      <c r="G43" s="88">
        <f t="shared" si="11"/>
        <v>0</v>
      </c>
      <c r="H43" s="89">
        <f t="shared" si="8"/>
        <v>0</v>
      </c>
      <c r="I43" s="139">
        <f t="shared" si="12"/>
        <v>0</v>
      </c>
      <c r="J43" s="88">
        <f t="shared" si="13"/>
        <v>0</v>
      </c>
      <c r="K43" s="107">
        <f t="shared" si="7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9"/>
        <v>0</v>
      </c>
      <c r="E44" s="29">
        <f t="shared" si="10"/>
        <v>0</v>
      </c>
      <c r="F44" s="137"/>
      <c r="G44" s="17">
        <f t="shared" si="11"/>
        <v>0</v>
      </c>
      <c r="H44" s="29">
        <f t="shared" si="8"/>
        <v>0</v>
      </c>
      <c r="I44" s="132">
        <f t="shared" si="12"/>
        <v>0</v>
      </c>
      <c r="J44" s="17">
        <f t="shared" si="13"/>
        <v>0</v>
      </c>
      <c r="K44" s="18">
        <f t="shared" si="7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9"/>
        <v>0</v>
      </c>
      <c r="E45" s="30">
        <f t="shared" si="10"/>
        <v>0</v>
      </c>
      <c r="F45" s="135"/>
      <c r="G45" s="11">
        <f t="shared" si="11"/>
        <v>0</v>
      </c>
      <c r="H45" s="30">
        <f t="shared" si="8"/>
        <v>0</v>
      </c>
      <c r="I45" s="126">
        <f t="shared" si="12"/>
        <v>0</v>
      </c>
      <c r="J45" s="11">
        <f t="shared" si="13"/>
        <v>0</v>
      </c>
      <c r="K45" s="12">
        <f t="shared" si="7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9"/>
        <v>0</v>
      </c>
      <c r="E46" s="89">
        <f t="shared" si="10"/>
        <v>0</v>
      </c>
      <c r="F46" s="129"/>
      <c r="G46" s="88">
        <f t="shared" si="11"/>
        <v>0</v>
      </c>
      <c r="H46" s="89">
        <f t="shared" si="8"/>
        <v>0</v>
      </c>
      <c r="I46" s="139">
        <f t="shared" si="12"/>
        <v>0</v>
      </c>
      <c r="J46" s="88">
        <f t="shared" si="13"/>
        <v>0</v>
      </c>
      <c r="K46" s="91">
        <f t="shared" si="7"/>
        <v>0</v>
      </c>
    </row>
    <row r="47" spans="1:11" s="6" customFormat="1" ht="21" customHeight="1" hidden="1" thickBot="1">
      <c r="A47" s="93" t="s">
        <v>29</v>
      </c>
      <c r="B47" s="86" t="s">
        <v>65</v>
      </c>
      <c r="C47" s="142"/>
      <c r="D47" s="88">
        <f t="shared" si="9"/>
        <v>0</v>
      </c>
      <c r="E47" s="89">
        <f t="shared" si="10"/>
        <v>0</v>
      </c>
      <c r="F47" s="129"/>
      <c r="G47" s="88">
        <f t="shared" si="11"/>
        <v>0</v>
      </c>
      <c r="H47" s="89">
        <f t="shared" si="8"/>
        <v>0</v>
      </c>
      <c r="I47" s="139">
        <f t="shared" si="12"/>
        <v>0</v>
      </c>
      <c r="J47" s="88">
        <f t="shared" si="13"/>
        <v>0</v>
      </c>
      <c r="K47" s="91">
        <f t="shared" si="7"/>
        <v>0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9"/>
        <v>0</v>
      </c>
      <c r="E48" s="89">
        <f t="shared" si="10"/>
        <v>0</v>
      </c>
      <c r="F48" s="129"/>
      <c r="G48" s="88">
        <f t="shared" si="11"/>
        <v>0</v>
      </c>
      <c r="H48" s="89">
        <f t="shared" si="8"/>
        <v>0</v>
      </c>
      <c r="I48" s="139">
        <f t="shared" si="12"/>
        <v>0</v>
      </c>
      <c r="J48" s="88">
        <f t="shared" si="13"/>
        <v>0</v>
      </c>
      <c r="K48" s="91">
        <f t="shared" si="7"/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9"/>
        <v>0</v>
      </c>
      <c r="E49" s="29">
        <f t="shared" si="10"/>
        <v>0</v>
      </c>
      <c r="F49" s="132"/>
      <c r="G49" s="17">
        <f t="shared" si="11"/>
        <v>0</v>
      </c>
      <c r="H49" s="29">
        <f t="shared" si="8"/>
        <v>0</v>
      </c>
      <c r="I49" s="132">
        <f t="shared" si="12"/>
        <v>0</v>
      </c>
      <c r="J49" s="17">
        <f t="shared" si="13"/>
        <v>0</v>
      </c>
      <c r="K49" s="18">
        <f t="shared" si="7"/>
        <v>0</v>
      </c>
    </row>
    <row r="50" spans="1:11" s="1" customFormat="1" ht="12.75" hidden="1">
      <c r="A50" s="4"/>
      <c r="B50" s="35" t="s">
        <v>71</v>
      </c>
      <c r="C50" s="141"/>
      <c r="D50" s="11">
        <f t="shared" si="9"/>
        <v>0</v>
      </c>
      <c r="E50" s="30">
        <f t="shared" si="10"/>
        <v>0</v>
      </c>
      <c r="F50" s="126"/>
      <c r="G50" s="11">
        <f t="shared" si="11"/>
        <v>0</v>
      </c>
      <c r="H50" s="30">
        <f t="shared" si="8"/>
        <v>0</v>
      </c>
      <c r="I50" s="126">
        <f t="shared" si="12"/>
        <v>0</v>
      </c>
      <c r="J50" s="11">
        <f t="shared" si="13"/>
        <v>0</v>
      </c>
      <c r="K50" s="12">
        <f t="shared" si="7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9"/>
        <v>0</v>
      </c>
      <c r="E51" s="30">
        <f t="shared" si="10"/>
        <v>0</v>
      </c>
      <c r="F51" s="126"/>
      <c r="G51" s="11">
        <f t="shared" si="11"/>
        <v>0</v>
      </c>
      <c r="H51" s="30">
        <f t="shared" si="8"/>
        <v>0</v>
      </c>
      <c r="I51" s="126">
        <f t="shared" si="12"/>
        <v>0</v>
      </c>
      <c r="J51" s="11">
        <f t="shared" si="13"/>
        <v>0</v>
      </c>
      <c r="K51" s="12">
        <f t="shared" si="7"/>
        <v>0</v>
      </c>
    </row>
    <row r="52" spans="1:11" s="1" customFormat="1" ht="12.75" hidden="1">
      <c r="A52" s="4"/>
      <c r="B52" s="35" t="s">
        <v>72</v>
      </c>
      <c r="C52" s="141"/>
      <c r="D52" s="11">
        <f t="shared" si="9"/>
        <v>0</v>
      </c>
      <c r="E52" s="30">
        <f t="shared" si="10"/>
        <v>0</v>
      </c>
      <c r="F52" s="126"/>
      <c r="G52" s="11">
        <f t="shared" si="11"/>
        <v>0</v>
      </c>
      <c r="H52" s="30">
        <f t="shared" si="8"/>
        <v>0</v>
      </c>
      <c r="I52" s="126">
        <f t="shared" si="12"/>
        <v>0</v>
      </c>
      <c r="J52" s="11">
        <f t="shared" si="13"/>
        <v>0</v>
      </c>
      <c r="K52" s="12">
        <f t="shared" si="7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9"/>
        <v>0</v>
      </c>
      <c r="E53" s="30">
        <f t="shared" si="10"/>
        <v>0</v>
      </c>
      <c r="F53" s="126"/>
      <c r="G53" s="11">
        <f t="shared" si="11"/>
        <v>0</v>
      </c>
      <c r="H53" s="30">
        <f t="shared" si="8"/>
        <v>0</v>
      </c>
      <c r="I53" s="126">
        <f t="shared" si="12"/>
        <v>0</v>
      </c>
      <c r="J53" s="11">
        <f t="shared" si="13"/>
        <v>0</v>
      </c>
      <c r="K53" s="12">
        <f t="shared" si="7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9"/>
        <v>0</v>
      </c>
      <c r="E54" s="30">
        <f t="shared" si="10"/>
        <v>0</v>
      </c>
      <c r="F54" s="126"/>
      <c r="G54" s="11">
        <f t="shared" si="11"/>
        <v>0</v>
      </c>
      <c r="H54" s="30">
        <f t="shared" si="8"/>
        <v>0</v>
      </c>
      <c r="I54" s="126">
        <f t="shared" si="12"/>
        <v>0</v>
      </c>
      <c r="J54" s="11">
        <f t="shared" si="13"/>
        <v>0</v>
      </c>
      <c r="K54" s="12">
        <f t="shared" si="7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9"/>
        <v>0</v>
      </c>
      <c r="E55" s="30">
        <f t="shared" si="10"/>
        <v>0</v>
      </c>
      <c r="F55" s="126"/>
      <c r="G55" s="11">
        <f t="shared" si="11"/>
        <v>0</v>
      </c>
      <c r="H55" s="30">
        <f t="shared" si="8"/>
        <v>0</v>
      </c>
      <c r="I55" s="126">
        <f t="shared" si="12"/>
        <v>0</v>
      </c>
      <c r="J55" s="11">
        <f t="shared" si="13"/>
        <v>0</v>
      </c>
      <c r="K55" s="12">
        <f t="shared" si="7"/>
        <v>0</v>
      </c>
    </row>
    <row r="56" spans="1:11" s="1" customFormat="1" ht="12.75" hidden="1">
      <c r="A56" s="4"/>
      <c r="B56" s="35" t="s">
        <v>74</v>
      </c>
      <c r="C56" s="141"/>
      <c r="D56" s="11">
        <f t="shared" si="9"/>
        <v>0</v>
      </c>
      <c r="E56" s="30">
        <f t="shared" si="10"/>
        <v>0</v>
      </c>
      <c r="F56" s="126"/>
      <c r="G56" s="11">
        <f t="shared" si="11"/>
        <v>0</v>
      </c>
      <c r="H56" s="30">
        <f t="shared" si="8"/>
        <v>0</v>
      </c>
      <c r="I56" s="126">
        <f t="shared" si="12"/>
        <v>0</v>
      </c>
      <c r="J56" s="11">
        <f t="shared" si="13"/>
        <v>0</v>
      </c>
      <c r="K56" s="12">
        <f t="shared" si="7"/>
        <v>0</v>
      </c>
    </row>
    <row r="57" spans="1:11" s="1" customFormat="1" ht="13.5" hidden="1" thickBot="1">
      <c r="A57" s="4"/>
      <c r="B57" s="35" t="s">
        <v>33</v>
      </c>
      <c r="C57" s="146"/>
      <c r="D57" s="11">
        <f t="shared" si="9"/>
        <v>0</v>
      </c>
      <c r="E57" s="30">
        <f t="shared" si="10"/>
        <v>0</v>
      </c>
      <c r="F57" s="133"/>
      <c r="G57" s="11">
        <f t="shared" si="11"/>
        <v>0</v>
      </c>
      <c r="H57" s="30">
        <f t="shared" si="8"/>
        <v>0</v>
      </c>
      <c r="I57" s="126">
        <f t="shared" si="12"/>
        <v>0</v>
      </c>
      <c r="J57" s="11">
        <f t="shared" si="13"/>
        <v>0</v>
      </c>
      <c r="K57" s="12">
        <f t="shared" si="7"/>
        <v>0</v>
      </c>
    </row>
    <row r="58" spans="1:11" s="6" customFormat="1" ht="21" customHeight="1" thickBot="1">
      <c r="A58" s="93" t="s">
        <v>101</v>
      </c>
      <c r="B58" s="86" t="s">
        <v>100</v>
      </c>
      <c r="C58" s="87"/>
      <c r="D58" s="88">
        <f t="shared" si="9"/>
        <v>0</v>
      </c>
      <c r="E58" s="89">
        <f>IF(C$58=0,0,C58*100/C$58)</f>
        <v>0</v>
      </c>
      <c r="F58" s="78"/>
      <c r="G58" s="88">
        <f t="shared" si="11"/>
        <v>0</v>
      </c>
      <c r="H58" s="89">
        <f t="shared" si="8"/>
        <v>0</v>
      </c>
      <c r="I58" s="139"/>
      <c r="J58" s="88">
        <f t="shared" si="13"/>
        <v>0</v>
      </c>
      <c r="K58" s="91">
        <f t="shared" si="7"/>
        <v>0</v>
      </c>
    </row>
    <row r="59" spans="1:11" s="1" customFormat="1" ht="12.75">
      <c r="A59" s="4"/>
      <c r="B59" s="37" t="s">
        <v>102</v>
      </c>
      <c r="C59" s="109"/>
      <c r="D59" s="17">
        <f t="shared" si="9"/>
        <v>0</v>
      </c>
      <c r="E59" s="29">
        <f>IF(C$58=0,0,C59*100/C$58)</f>
        <v>0</v>
      </c>
      <c r="F59" s="81"/>
      <c r="G59" s="17">
        <f t="shared" si="11"/>
        <v>0</v>
      </c>
      <c r="H59" s="29">
        <f t="shared" si="8"/>
        <v>0</v>
      </c>
      <c r="I59" s="132"/>
      <c r="J59" s="17">
        <f t="shared" si="13"/>
        <v>0</v>
      </c>
      <c r="K59" s="18">
        <f t="shared" si="7"/>
        <v>0</v>
      </c>
    </row>
    <row r="60" spans="1:11" s="1" customFormat="1" ht="13.5" thickBot="1">
      <c r="A60" s="22"/>
      <c r="B60" s="227" t="s">
        <v>103</v>
      </c>
      <c r="C60" s="113"/>
      <c r="D60" s="17">
        <f t="shared" si="9"/>
        <v>0</v>
      </c>
      <c r="E60" s="29">
        <f>IF(C$58=0,0,C60*100/C$58)</f>
        <v>0</v>
      </c>
      <c r="F60" s="81">
        <f>I60-C60</f>
        <v>0</v>
      </c>
      <c r="G60" s="17">
        <f t="shared" si="11"/>
        <v>0</v>
      </c>
      <c r="H60" s="29">
        <f t="shared" si="8"/>
        <v>0</v>
      </c>
      <c r="I60" s="132"/>
      <c r="J60" s="17">
        <f t="shared" si="13"/>
        <v>0</v>
      </c>
      <c r="K60" s="18">
        <f t="shared" si="7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9"/>
        <v>0</v>
      </c>
      <c r="E61" s="89"/>
      <c r="F61" s="139">
        <f>F48+F47+F46+F43+F38+F34+F33+F32+F27+F22+F18+F17+F16+F14+F13+F11+F10+F8+F5+F58</f>
        <v>1051</v>
      </c>
      <c r="G61" s="204">
        <f t="shared" si="11"/>
        <v>5.3698338979067355</v>
      </c>
      <c r="H61" s="89"/>
      <c r="I61" s="139">
        <f>I48+I47+I46+I43+I38+I34+I33+I32+I27+I22+I18+I17+I16+I14+I13+I11+I10+I8+I5+I58</f>
        <v>1051</v>
      </c>
      <c r="J61" s="204">
        <f t="shared" si="13"/>
        <v>4.546968759599036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ЦАНКО</dc:creator>
  <cp:keywords/>
  <dc:description/>
  <cp:lastModifiedBy>E Dimitrova</cp:lastModifiedBy>
  <cp:lastPrinted>2018-06-12T07:25:38Z</cp:lastPrinted>
  <dcterms:created xsi:type="dcterms:W3CDTF">2006-05-10T07:34:59Z</dcterms:created>
  <dcterms:modified xsi:type="dcterms:W3CDTF">2021-05-14T12:11:28Z</dcterms:modified>
  <cp:category/>
  <cp:version/>
  <cp:contentType/>
  <cp:contentStatus/>
</cp:coreProperties>
</file>