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firstSheet="2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18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18 всички" sheetId="13" r:id="rId13"/>
  </sheets>
  <definedNames>
    <definedName name="_xlnm.Print_Area" localSheetId="0">'МОБАЛ_В.Т'!$A$1:$K$59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2018 всички'!$3:$4</definedName>
    <definedName name="_xlnm.Print_Titles" localSheetId="5">'Област2018'!$3:$4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<sst xmlns="http://schemas.openxmlformats.org/spreadsheetml/2006/main" count="1149" uniqueCount="100">
  <si>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</si>
  <si>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</si>
  <si>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</si>
  <si>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</si>
  <si>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</si>
  <si>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</si>
  <si>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</si>
  <si>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</si>
  <si>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</si>
  <si>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</si>
  <si>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</si>
  <si>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</si>
  <si>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</si>
  <si>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</si>
  <si>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</si>
  <si>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</si>
  <si>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</si>
  <si>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</si>
  <si>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</si>
  <si>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</si>
  <si>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</si>
  <si>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</si>
  <si>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</si>
  <si>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</si>
  <si>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</si>
  <si>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</si>
  <si>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</si>
  <si>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</si>
  <si>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</si>
  <si>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</si>
  <si>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</si>
  <si>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</si>
  <si>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</si>
  <si>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</si>
  <si>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</si>
  <si>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</si>
  <si>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</si>
  <si>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</si>
  <si>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</si>
  <si>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</si>
  <si>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</si>
  <si>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</si>
  <si>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</si>
  <si>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</si>
  <si>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</si>
  <si>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</si>
  <si>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</si>
  <si>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</si>
  <si>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</si>
  <si>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</si>
  <si>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</si>
  <si>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</si>
  <si>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</si>
  <si>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</si>
  <si>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</si>
  <si>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</si>
  <si>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</si>
  <si>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</si>
  <si>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</si>
  <si>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</si>
  <si>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</si>
  <si>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</si>
  <si>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</si>
  <si>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</si>
  <si>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</si>
  <si>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</si>
  <si>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</si>
  <si>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</si>
  <si>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</si>
  <si>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</si>
  <si>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</si>
  <si>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</si>
  <si>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</si>
  <si>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</si>
  <si>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</si>
  <si>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</si>
  <si>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</si>
  <si>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</si>
  <si>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</si>
  <si>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</si>
  <si>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</si>
  <si>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</si>
  <si>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</si>
  <si>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</si>
  <si>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</si>
  <si>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</si>
  <si>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</si>
  <si>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</si>
  <si>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>ХОСПИТАЛИЗИРАНА   ЗАБОЛЕВАЕМОСТ  В  МОБАЛ   ВЕЛИКО  ТЪРНОВО  ПРЕЗ  2018 год.</t>
  </si>
  <si>
    <t>ХОСПИТАЛИЗИРАНА   ЗАБОЛЕВАЕМОСТ  В  МБАЛ  ГОРНА  ОРЯХОВИЦА  ПРЕЗ  2018 год.</t>
  </si>
  <si>
    <t>ХОСПИТАЛИЗИРАНА   ЗАБОЛЕВАЕМОСТ  В  МБАЛ  ПАВЛИКЕНИ  ПРЕЗ  2018 год.</t>
  </si>
  <si>
    <t>ХОСПИТАЛИЗИРАНА   ЗАБОЛЕВАЕМОСТ  В  МБАЛ  СВИЩОВ  ПРЕЗ  2018 год.</t>
  </si>
  <si>
    <t xml:space="preserve">ХОСПИТАЛИЗИРАНА   ЗАБОЛЕВАЕМОСТ  В  МНОГОПРОФИЛНИТЕ БОЛНИЦИ НА ОБЛАСТ  ВЕЛИКО ТЪРНОВО  ПРЕЗ  2018 год.  </t>
  </si>
  <si>
    <t>ХОСПИТАЛИЗИРАНА   ЗАБОЛЕВАЕМОСТ  В  СБАЛК  ПРЕЗ  2018 год.</t>
  </si>
  <si>
    <t>ХОСПИТАЛИЗИРАНА   ЗАБОЛЕВАЕМОСТ  В  ДПБ  ЦЕРОВА КОРИЯ  ПРЕЗ  2018 год.</t>
  </si>
  <si>
    <t>ХОСПИТАЛИЗИРАНА   ЗАБОЛЕВАЕМОСТ  В  ЦПЗ  ПРЕЗ  2018 год.</t>
  </si>
  <si>
    <t>ХОСПИТАЛИЗИРАНА   ЗАБОЛЕВАЕМОСТ  В  ЦКВЗ  ПРЕЗ  2018 год.</t>
  </si>
  <si>
    <t>ХОСПИТАЛИЗИРАНА   ЗАБОЛЕВАЕМОСТ  В  СБАЛПФЗ  ПРЕЗ  2018 год.</t>
  </si>
  <si>
    <t xml:space="preserve">ХОСПИТАЛИЗИРАНА   ЗАБОЛЕВАЕМОСТ  В  ЛЕЧЕБНИТЕ ЗАВЕДЕНИЯ ЗА БОЛНИЧНА ПОМОЩ В  ОБЛАСТ  ВЕЛИКО ТЪРНОВО  ПРЕЗ  2018 год.  </t>
  </si>
  <si>
    <t>ХОСПИТАЛИЗИРАНА   ЗАБОЛЕВАЕМОСТ  В  КОЦ  ПРЕЗ  2018 год.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</si>
</sst>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"/>
    <numFmt numFmtId="184" formatCode="0.00000"/>
    <numFmt numFmtId="185" formatCode="0.0%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Hebar"/>
      <family val="0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82" fontId="6" fillId="0" borderId="1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2" fontId="6" fillId="0" borderId="26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right" vertical="center"/>
    </xf>
    <xf numFmtId="182" fontId="2" fillId="0" borderId="3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182" fontId="2" fillId="0" borderId="24" xfId="0" applyNumberFormat="1" applyFont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2" fillId="0" borderId="35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82" fontId="2" fillId="0" borderId="27" xfId="0" applyNumberFormat="1" applyFont="1" applyBorder="1" applyAlignment="1">
      <alignment horizontal="right" vertical="center"/>
    </xf>
    <xf numFmtId="182" fontId="2" fillId="0" borderId="36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2" fillId="0" borderId="37" xfId="0" applyNumberFormat="1" applyFont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2" fontId="2" fillId="0" borderId="37" xfId="0" applyNumberFormat="1" applyFont="1" applyFill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82" fontId="2" fillId="0" borderId="28" xfId="0" applyNumberFormat="1" applyFont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0" fillId="33" borderId="4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wrapText="1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2" fontId="6" fillId="33" borderId="26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1" fontId="6" fillId="33" borderId="48" xfId="0" applyNumberFormat="1" applyFont="1" applyFill="1" applyBorder="1" applyAlignment="1">
      <alignment horizontal="right" vertical="center"/>
    </xf>
    <xf numFmtId="2" fontId="6" fillId="33" borderId="40" xfId="0" applyNumberFormat="1" applyFont="1" applyFill="1" applyBorder="1" applyAlignment="1">
      <alignment horizontal="right" vertical="center"/>
    </xf>
    <xf numFmtId="182" fontId="6" fillId="33" borderId="30" xfId="0" applyNumberFormat="1" applyFont="1" applyFill="1" applyBorder="1" applyAlignment="1">
      <alignment horizontal="right" vertical="center"/>
    </xf>
    <xf numFmtId="182" fontId="6" fillId="33" borderId="50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2" fontId="6" fillId="33" borderId="26" xfId="0" applyNumberFormat="1" applyFon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/>
    </xf>
    <xf numFmtId="0" fontId="10" fillId="33" borderId="44" xfId="0" applyFont="1" applyFill="1" applyBorder="1" applyAlignment="1">
      <alignment horizontal="right" vertical="center" indent="1"/>
    </xf>
    <xf numFmtId="182" fontId="6" fillId="33" borderId="51" xfId="0" applyNumberFormat="1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6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centerContinuous"/>
    </xf>
    <xf numFmtId="0" fontId="12" fillId="0" borderId="32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centerContinuous"/>
    </xf>
    <xf numFmtId="0" fontId="0" fillId="33" borderId="46" xfId="0" applyFont="1" applyFill="1" applyBorder="1" applyAlignment="1">
      <alignment horizontal="right" vertical="center" indent="1"/>
    </xf>
    <xf numFmtId="0" fontId="0" fillId="33" borderId="17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5" xfId="0" applyFont="1" applyFill="1" applyBorder="1" applyAlignment="1">
      <alignment horizontal="right" vertical="center" indent="1"/>
    </xf>
    <xf numFmtId="0" fontId="0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7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4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6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17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48" xfId="0" applyNumberFormat="1" applyFont="1" applyFill="1" applyBorder="1" applyAlignment="1">
      <alignment horizontal="right" vertical="center" indent="1"/>
    </xf>
    <xf numFmtId="0" fontId="4" fillId="0" borderId="34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wrapText="1"/>
    </xf>
    <xf numFmtId="2" fontId="6" fillId="33" borderId="22" xfId="0" applyNumberFormat="1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5" fillId="33" borderId="43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justify" vertical="center" wrapText="1"/>
    </xf>
    <xf numFmtId="1" fontId="6" fillId="33" borderId="48" xfId="0" applyNumberFormat="1" applyFont="1" applyFill="1" applyBorder="1" applyAlignment="1">
      <alignment horizontal="right" vertical="center" indent="1"/>
    </xf>
    <xf numFmtId="0" fontId="6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6" fillId="33" borderId="3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right" vertical="center" indent="1"/>
    </xf>
    <xf numFmtId="0" fontId="5" fillId="33" borderId="45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6" xfId="0" applyFont="1" applyFill="1" applyBorder="1" applyAlignment="1">
      <alignment horizontal="right" vertical="center" indent="1"/>
    </xf>
    <xf numFmtId="0" fontId="5" fillId="33" borderId="48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7" xfId="0" applyFont="1" applyFill="1" applyBorder="1" applyAlignment="1">
      <alignment horizontal="right" vertical="center" indent="1"/>
    </xf>
    <xf numFmtId="0" fontId="12" fillId="0" borderId="32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4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82" fontId="6" fillId="33" borderId="51" xfId="0" applyNumberFormat="1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right" vertical="center" indent="1"/>
    </xf>
    <xf numFmtId="0" fontId="6" fillId="33" borderId="4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2" fontId="1" fillId="33" borderId="49" xfId="0" applyNumberFormat="1" applyFont="1" applyFill="1" applyBorder="1" applyAlignment="1">
      <alignment horizontal="right" vertical="center"/>
    </xf>
    <xf numFmtId="182" fontId="1" fillId="33" borderId="26" xfId="0" applyNumberFormat="1" applyFont="1" applyFill="1" applyBorder="1" applyAlignment="1">
      <alignment horizontal="right" vertical="center"/>
    </xf>
    <xf numFmtId="182" fontId="1" fillId="33" borderId="51" xfId="0" applyNumberFormat="1" applyFont="1" applyFill="1" applyBorder="1" applyAlignment="1">
      <alignment horizontal="right" vertical="center"/>
    </xf>
    <xf numFmtId="2" fontId="1" fillId="33" borderId="18" xfId="0" applyNumberFormat="1" applyFont="1" applyFill="1" applyBorder="1" applyAlignment="1">
      <alignment horizontal="right" vertical="center"/>
    </xf>
    <xf numFmtId="182" fontId="1" fillId="33" borderId="24" xfId="0" applyNumberFormat="1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horizontal="right" vertical="center"/>
    </xf>
    <xf numFmtId="182" fontId="1" fillId="33" borderId="35" xfId="0" applyNumberFormat="1" applyFont="1" applyFill="1" applyBorder="1" applyAlignment="1">
      <alignment horizontal="right" vertical="center"/>
    </xf>
    <xf numFmtId="2" fontId="1" fillId="33" borderId="49" xfId="0" applyNumberFormat="1" applyFont="1" applyFill="1" applyBorder="1" applyAlignment="1">
      <alignment horizontal="right" vertical="center"/>
    </xf>
    <xf numFmtId="182" fontId="1" fillId="33" borderId="26" xfId="0" applyNumberFormat="1" applyFont="1" applyFill="1" applyBorder="1" applyAlignment="1">
      <alignment horizontal="right" vertical="center"/>
    </xf>
    <xf numFmtId="182" fontId="1" fillId="33" borderId="51" xfId="0" applyNumberFormat="1" applyFont="1" applyFill="1" applyBorder="1" applyAlignment="1">
      <alignment horizontal="right" vertical="center"/>
    </xf>
    <xf numFmtId="182" fontId="6" fillId="33" borderId="49" xfId="0" applyNumberFormat="1" applyFont="1" applyFill="1" applyBorder="1" applyAlignment="1">
      <alignment horizontal="right" vertical="center"/>
    </xf>
    <xf numFmtId="182" fontId="11" fillId="33" borderId="26" xfId="0" applyNumberFormat="1" applyFont="1" applyFill="1" applyBorder="1" applyAlignment="1">
      <alignment horizontal="right" vertical="center"/>
    </xf>
    <xf numFmtId="2" fontId="2" fillId="33" borderId="49" xfId="0" applyNumberFormat="1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 indent="1"/>
    </xf>
    <xf numFmtId="2" fontId="4" fillId="0" borderId="13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37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5" xfId="0" applyNumberFormat="1" applyFont="1" applyFill="1" applyBorder="1" applyAlignment="1">
      <alignment horizontal="right" vertical="center" indent="1"/>
    </xf>
    <xf numFmtId="2" fontId="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 indent="1"/>
    </xf>
    <xf numFmtId="2" fontId="15" fillId="0" borderId="49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inden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indent="1"/>
    </xf>
    <xf numFmtId="0" fontId="0" fillId="0" borderId="0" xfId="0" applyFill="1" applyBorder="1" applyAlignment="1">
      <alignment wrapText="1"/>
    </xf>
    <xf numFmtId="0" fontId="6" fillId="33" borderId="34" xfId="0" applyFont="1" applyFill="1" applyBorder="1" applyAlignment="1">
      <alignment horizontal="right" vertical="center" indent="1"/>
    </xf>
    <xf numFmtId="0" fontId="6" fillId="33" borderId="13" xfId="0" applyFont="1" applyFill="1" applyBorder="1" applyAlignment="1">
      <alignment horizontal="right" vertical="center" indent="1"/>
    </xf>
    <xf numFmtId="0" fontId="0" fillId="33" borderId="13" xfId="0" applyFont="1" applyFill="1" applyBorder="1" applyAlignment="1">
      <alignment horizontal="right" vertical="center" indent="1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">
        <v>36217.5</v>
      </c>
      <c r="G2" s="3">
        <v>201202.5</v>
      </c>
      <c r="J2" s="2">
        <f>SUM(D2:G2)</f>
        <v>237420</v>
      </c>
      <c r="K2" s="2"/>
    </row>
    <row r="3" spans="1:11" ht="15.75" customHeight="1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4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166" t="s">
        <v>9</v>
      </c>
      <c r="B5" s="153" t="s">
        <v>26</v>
      </c>
      <c r="C5" s="95">
        <v>278</v>
      </c>
      <c r="D5" s="93">
        <f aca="true" t="shared" si="0" ref="D5:D58">C5*1000/$D$2</f>
        <v>7.675847311382619</v>
      </c>
      <c r="E5" s="94">
        <f aca="true" t="shared" si="1" ref="E5:E56">C5*100/C$58</f>
        <v>9.171890465193005</v>
      </c>
      <c r="F5" s="83">
        <f>I5-C5</f>
        <v>483</v>
      </c>
      <c r="G5" s="93">
        <f aca="true" t="shared" si="2" ref="G5:G58">F5*1000/$G$2</f>
        <v>2.4005665933574383</v>
      </c>
      <c r="H5" s="94">
        <f aca="true" t="shared" si="3" ref="H5:H56">F5*100/F$58</f>
        <v>3.114722383439737</v>
      </c>
      <c r="I5" s="144">
        <v>761</v>
      </c>
      <c r="J5" s="93">
        <f aca="true" t="shared" si="4" ref="J5:J58">I5*1000/$J$2</f>
        <v>3.205290203015753</v>
      </c>
      <c r="K5" s="96">
        <f aca="true" t="shared" si="5" ref="K5:K57">I5*100/I$58</f>
        <v>4.105081454310066</v>
      </c>
    </row>
    <row r="6" spans="1:11" s="1" customFormat="1" ht="13.5" customHeight="1">
      <c r="A6" s="4"/>
      <c r="B6" s="40" t="s">
        <v>36</v>
      </c>
      <c r="C6" s="114">
        <v>227</v>
      </c>
      <c r="D6" s="18">
        <f t="shared" si="0"/>
        <v>6.267688272244081</v>
      </c>
      <c r="E6" s="31">
        <f t="shared" si="1"/>
        <v>7.489277466182778</v>
      </c>
      <c r="F6" s="86">
        <f aca="true" t="shared" si="6" ref="F6:F57">I6-C6</f>
        <v>241</v>
      </c>
      <c r="G6" s="18">
        <f t="shared" si="2"/>
        <v>1.197798238093463</v>
      </c>
      <c r="H6" s="31">
        <f t="shared" si="3"/>
        <v>1.5541368414264525</v>
      </c>
      <c r="I6" s="137">
        <v>468</v>
      </c>
      <c r="J6" s="18">
        <f t="shared" si="4"/>
        <v>1.9711902956785443</v>
      </c>
      <c r="K6" s="19">
        <f t="shared" si="5"/>
        <v>2.524544179523142</v>
      </c>
    </row>
    <row r="7" spans="1:11" s="1" customFormat="1" ht="16.5" customHeight="1" thickBot="1">
      <c r="A7" s="4"/>
      <c r="B7" s="39" t="s">
        <v>37</v>
      </c>
      <c r="C7" s="115"/>
      <c r="D7" s="12">
        <f t="shared" si="0"/>
        <v>0</v>
      </c>
      <c r="E7" s="32">
        <f t="shared" si="1"/>
        <v>0</v>
      </c>
      <c r="F7" s="116">
        <f t="shared" si="6"/>
        <v>0</v>
      </c>
      <c r="G7" s="14">
        <f t="shared" si="2"/>
        <v>0</v>
      </c>
      <c r="H7" s="35">
        <f t="shared" si="3"/>
        <v>0</v>
      </c>
      <c r="I7" s="139"/>
      <c r="J7" s="14">
        <f t="shared" si="4"/>
        <v>0</v>
      </c>
      <c r="K7" s="13">
        <f t="shared" si="5"/>
        <v>0</v>
      </c>
    </row>
    <row r="8" spans="1:11" ht="17.25" customHeight="1" thickBot="1">
      <c r="A8" s="104" t="s">
        <v>10</v>
      </c>
      <c r="B8" s="99" t="s">
        <v>38</v>
      </c>
      <c r="C8" s="92">
        <v>8</v>
      </c>
      <c r="D8" s="93">
        <f t="shared" si="0"/>
        <v>0.2208876924138883</v>
      </c>
      <c r="E8" s="94">
        <f t="shared" si="1"/>
        <v>0.26393929396238863</v>
      </c>
      <c r="F8" s="83">
        <f t="shared" si="6"/>
        <v>662</v>
      </c>
      <c r="G8" s="93">
        <f t="shared" si="2"/>
        <v>3.2902175668791394</v>
      </c>
      <c r="H8" s="94">
        <f t="shared" si="3"/>
        <v>4.269039788482621</v>
      </c>
      <c r="I8" s="144">
        <v>670</v>
      </c>
      <c r="J8" s="93">
        <f t="shared" si="4"/>
        <v>2.822003201078258</v>
      </c>
      <c r="K8" s="96">
        <f t="shared" si="5"/>
        <v>3.6141978638472327</v>
      </c>
    </row>
    <row r="9" spans="1:11" s="1" customFormat="1" ht="15" customHeight="1" thickBot="1">
      <c r="A9" s="152"/>
      <c r="B9" s="40" t="s">
        <v>39</v>
      </c>
      <c r="C9" s="114"/>
      <c r="D9" s="18">
        <f t="shared" si="0"/>
        <v>0</v>
      </c>
      <c r="E9" s="31">
        <f t="shared" si="1"/>
        <v>0</v>
      </c>
      <c r="F9" s="116">
        <f t="shared" si="6"/>
        <v>242</v>
      </c>
      <c r="G9" s="18">
        <f t="shared" si="2"/>
        <v>1.2027683552639754</v>
      </c>
      <c r="H9" s="31">
        <f t="shared" si="3"/>
        <v>1.5605855420132844</v>
      </c>
      <c r="I9" s="137">
        <v>242</v>
      </c>
      <c r="J9" s="18">
        <f t="shared" si="4"/>
        <v>1.0192907084491618</v>
      </c>
      <c r="K9" s="19">
        <f t="shared" si="5"/>
        <v>1.3054266911209407</v>
      </c>
    </row>
    <row r="10" spans="1:11" s="6" customFormat="1" ht="15.75" customHeight="1" thickBot="1">
      <c r="A10" s="164" t="s">
        <v>11</v>
      </c>
      <c r="B10" s="91" t="s">
        <v>40</v>
      </c>
      <c r="C10" s="92">
        <v>3</v>
      </c>
      <c r="D10" s="93">
        <f t="shared" si="0"/>
        <v>0.08283288465520812</v>
      </c>
      <c r="E10" s="94">
        <f t="shared" si="1"/>
        <v>0.09897723523589574</v>
      </c>
      <c r="F10" s="83">
        <f t="shared" si="6"/>
        <v>195</v>
      </c>
      <c r="G10" s="93">
        <f t="shared" si="2"/>
        <v>0.9691728482498975</v>
      </c>
      <c r="H10" s="94">
        <f t="shared" si="3"/>
        <v>1.257496614432192</v>
      </c>
      <c r="I10" s="144">
        <v>198</v>
      </c>
      <c r="J10" s="93">
        <f t="shared" si="4"/>
        <v>0.8339651250947687</v>
      </c>
      <c r="K10" s="96">
        <f t="shared" si="5"/>
        <v>1.068076383644406</v>
      </c>
    </row>
    <row r="11" spans="1:11" s="6" customFormat="1" ht="30" customHeight="1" thickBot="1">
      <c r="A11" s="98" t="s">
        <v>12</v>
      </c>
      <c r="B11" s="91" t="s">
        <v>41</v>
      </c>
      <c r="C11" s="92">
        <v>6</v>
      </c>
      <c r="D11" s="93">
        <f t="shared" si="0"/>
        <v>0.16566576931041624</v>
      </c>
      <c r="E11" s="94">
        <f t="shared" si="1"/>
        <v>0.1979544704717915</v>
      </c>
      <c r="F11" s="83">
        <f t="shared" si="6"/>
        <v>429</v>
      </c>
      <c r="G11" s="93">
        <f t="shared" si="2"/>
        <v>2.1321802661497746</v>
      </c>
      <c r="H11" s="94">
        <f t="shared" si="3"/>
        <v>2.7664925517508223</v>
      </c>
      <c r="I11" s="144">
        <v>435</v>
      </c>
      <c r="J11" s="93">
        <f t="shared" si="4"/>
        <v>1.8321961081627496</v>
      </c>
      <c r="K11" s="96">
        <f t="shared" si="5"/>
        <v>2.3465314489157407</v>
      </c>
    </row>
    <row r="12" spans="1:11" s="6" customFormat="1" ht="16.5" customHeight="1" thickBot="1">
      <c r="A12" s="17"/>
      <c r="B12" s="41" t="s">
        <v>78</v>
      </c>
      <c r="C12" s="118">
        <v>6</v>
      </c>
      <c r="D12" s="29">
        <f t="shared" si="0"/>
        <v>0.16566576931041624</v>
      </c>
      <c r="E12" s="34">
        <f t="shared" si="1"/>
        <v>0.1979544704717915</v>
      </c>
      <c r="F12" s="116">
        <f t="shared" si="6"/>
        <v>413</v>
      </c>
      <c r="G12" s="29">
        <f t="shared" si="2"/>
        <v>2.052658391421578</v>
      </c>
      <c r="H12" s="34">
        <f t="shared" si="3"/>
        <v>2.6633133423615143</v>
      </c>
      <c r="I12" s="132">
        <v>419</v>
      </c>
      <c r="J12" s="29">
        <f t="shared" si="4"/>
        <v>1.7648049869429703</v>
      </c>
      <c r="K12" s="30">
        <f t="shared" si="5"/>
        <v>2.2602222461970007</v>
      </c>
    </row>
    <row r="13" spans="1:11" s="6" customFormat="1" ht="18.75" customHeight="1" thickBot="1">
      <c r="A13" s="154" t="s">
        <v>13</v>
      </c>
      <c r="B13" s="99" t="s">
        <v>42</v>
      </c>
      <c r="C13" s="100"/>
      <c r="D13" s="101">
        <f t="shared" si="0"/>
        <v>0</v>
      </c>
      <c r="E13" s="102">
        <f t="shared" si="1"/>
        <v>0</v>
      </c>
      <c r="F13" s="83">
        <f t="shared" si="6"/>
        <v>1</v>
      </c>
      <c r="G13" s="101">
        <f t="shared" si="2"/>
        <v>0.004970117170512295</v>
      </c>
      <c r="H13" s="102">
        <f t="shared" si="3"/>
        <v>0.006448700586831753</v>
      </c>
      <c r="I13" s="162">
        <v>1</v>
      </c>
      <c r="J13" s="101">
        <f t="shared" si="4"/>
        <v>0.004211945076236206</v>
      </c>
      <c r="K13" s="103">
        <f t="shared" si="5"/>
        <v>0.005394325169921243</v>
      </c>
    </row>
    <row r="14" spans="1:11" s="6" customFormat="1" ht="18.75" customHeight="1" thickBot="1">
      <c r="A14" s="98" t="s">
        <v>14</v>
      </c>
      <c r="B14" s="91" t="s">
        <v>43</v>
      </c>
      <c r="C14" s="92">
        <v>7</v>
      </c>
      <c r="D14" s="93">
        <f t="shared" si="0"/>
        <v>0.19327673086215227</v>
      </c>
      <c r="E14" s="94">
        <f t="shared" si="1"/>
        <v>0.23094688221709006</v>
      </c>
      <c r="F14" s="83">
        <f t="shared" si="6"/>
        <v>705</v>
      </c>
      <c r="G14" s="93">
        <f t="shared" si="2"/>
        <v>3.5039326052111677</v>
      </c>
      <c r="H14" s="94">
        <f t="shared" si="3"/>
        <v>4.546333913716386</v>
      </c>
      <c r="I14" s="144">
        <v>712</v>
      </c>
      <c r="J14" s="93">
        <f t="shared" si="4"/>
        <v>2.9989048942801784</v>
      </c>
      <c r="K14" s="112">
        <f t="shared" si="5"/>
        <v>3.8407595209839247</v>
      </c>
    </row>
    <row r="15" spans="1:11" s="1" customFormat="1" ht="15.75" customHeight="1" thickBot="1">
      <c r="A15" s="4"/>
      <c r="B15" s="42" t="s">
        <v>44</v>
      </c>
      <c r="C15" s="119"/>
      <c r="D15" s="14">
        <f t="shared" si="0"/>
        <v>0</v>
      </c>
      <c r="E15" s="35">
        <f t="shared" si="1"/>
        <v>0</v>
      </c>
      <c r="F15" s="116">
        <f t="shared" si="6"/>
        <v>39</v>
      </c>
      <c r="G15" s="14">
        <f t="shared" si="2"/>
        <v>0.1938345696499795</v>
      </c>
      <c r="H15" s="35">
        <f t="shared" si="3"/>
        <v>0.2514993228864384</v>
      </c>
      <c r="I15" s="139">
        <v>39</v>
      </c>
      <c r="J15" s="14">
        <f t="shared" si="4"/>
        <v>0.16426585797321203</v>
      </c>
      <c r="K15" s="20">
        <f t="shared" si="5"/>
        <v>0.21037868162692847</v>
      </c>
    </row>
    <row r="16" spans="1:11" s="1" customFormat="1" ht="16.5" customHeight="1" thickBot="1">
      <c r="A16" s="104" t="s">
        <v>15</v>
      </c>
      <c r="B16" s="99" t="s">
        <v>27</v>
      </c>
      <c r="C16" s="105">
        <v>14</v>
      </c>
      <c r="D16" s="106">
        <f t="shared" si="0"/>
        <v>0.38655346172430455</v>
      </c>
      <c r="E16" s="107">
        <f t="shared" si="1"/>
        <v>0.4618937644341801</v>
      </c>
      <c r="F16" s="83">
        <f t="shared" si="6"/>
        <v>894</v>
      </c>
      <c r="G16" s="106">
        <f t="shared" si="2"/>
        <v>4.443284750437992</v>
      </c>
      <c r="H16" s="107">
        <f t="shared" si="3"/>
        <v>5.765138324627587</v>
      </c>
      <c r="I16" s="134">
        <v>908</v>
      </c>
      <c r="J16" s="106">
        <f t="shared" si="4"/>
        <v>3.824446129222475</v>
      </c>
      <c r="K16" s="108">
        <f t="shared" si="5"/>
        <v>4.898047254288488</v>
      </c>
    </row>
    <row r="17" spans="1:11" s="6" customFormat="1" ht="18" customHeight="1" thickBot="1">
      <c r="A17" s="109" t="s">
        <v>16</v>
      </c>
      <c r="B17" s="91" t="s">
        <v>45</v>
      </c>
      <c r="C17" s="92"/>
      <c r="D17" s="93">
        <f t="shared" si="0"/>
        <v>0</v>
      </c>
      <c r="E17" s="94">
        <f t="shared" si="1"/>
        <v>0</v>
      </c>
      <c r="F17" s="84">
        <f t="shared" si="6"/>
        <v>0</v>
      </c>
      <c r="G17" s="93">
        <f t="shared" si="2"/>
        <v>0</v>
      </c>
      <c r="H17" s="94">
        <f t="shared" si="3"/>
        <v>0</v>
      </c>
      <c r="I17" s="144"/>
      <c r="J17" s="93">
        <f t="shared" si="4"/>
        <v>0</v>
      </c>
      <c r="K17" s="96">
        <f t="shared" si="5"/>
        <v>0</v>
      </c>
    </row>
    <row r="18" spans="1:11" s="6" customFormat="1" ht="18" customHeight="1" thickBot="1">
      <c r="A18" s="98" t="s">
        <v>17</v>
      </c>
      <c r="B18" s="155" t="s">
        <v>46</v>
      </c>
      <c r="C18" s="92">
        <v>2</v>
      </c>
      <c r="D18" s="156">
        <f t="shared" si="0"/>
        <v>0.05522192310347208</v>
      </c>
      <c r="E18" s="94">
        <f t="shared" si="1"/>
        <v>0.06598482349059716</v>
      </c>
      <c r="F18" s="83">
        <f t="shared" si="6"/>
        <v>3939</v>
      </c>
      <c r="G18" s="156">
        <f t="shared" si="2"/>
        <v>19.57729153464793</v>
      </c>
      <c r="H18" s="94">
        <f t="shared" si="3"/>
        <v>25.401431611530278</v>
      </c>
      <c r="I18" s="163">
        <v>3941</v>
      </c>
      <c r="J18" s="156">
        <f t="shared" si="4"/>
        <v>16.599275545446886</v>
      </c>
      <c r="K18" s="157">
        <f t="shared" si="5"/>
        <v>21.259035494659617</v>
      </c>
    </row>
    <row r="19" spans="1:11" s="1" customFormat="1" ht="14.25" customHeight="1">
      <c r="A19" s="4"/>
      <c r="B19" s="38" t="s">
        <v>47</v>
      </c>
      <c r="C19" s="114"/>
      <c r="D19" s="12">
        <f t="shared" si="0"/>
        <v>0</v>
      </c>
      <c r="E19" s="31">
        <f t="shared" si="1"/>
        <v>0</v>
      </c>
      <c r="F19" s="86">
        <f t="shared" si="6"/>
        <v>1</v>
      </c>
      <c r="G19" s="12">
        <f t="shared" si="2"/>
        <v>0.004970117170512295</v>
      </c>
      <c r="H19" s="31">
        <f t="shared" si="3"/>
        <v>0.006448700586831753</v>
      </c>
      <c r="I19" s="131">
        <v>1</v>
      </c>
      <c r="J19" s="12">
        <f t="shared" si="4"/>
        <v>0.004211945076236206</v>
      </c>
      <c r="K19" s="13">
        <f t="shared" si="5"/>
        <v>0.005394325169921243</v>
      </c>
    </row>
    <row r="20" spans="1:11" s="1" customFormat="1" ht="14.25" customHeight="1">
      <c r="A20" s="4"/>
      <c r="B20" s="38" t="s">
        <v>48</v>
      </c>
      <c r="C20" s="85"/>
      <c r="D20" s="12">
        <f t="shared" si="0"/>
        <v>0</v>
      </c>
      <c r="E20" s="32">
        <f t="shared" si="1"/>
        <v>0</v>
      </c>
      <c r="F20" s="85">
        <f t="shared" si="6"/>
        <v>1017</v>
      </c>
      <c r="G20" s="12">
        <f t="shared" si="2"/>
        <v>5.054609162411004</v>
      </c>
      <c r="H20" s="32">
        <f t="shared" si="3"/>
        <v>6.558328496807893</v>
      </c>
      <c r="I20" s="131">
        <v>1017</v>
      </c>
      <c r="J20" s="12">
        <f t="shared" si="4"/>
        <v>4.283548142532221</v>
      </c>
      <c r="K20" s="13">
        <f t="shared" si="5"/>
        <v>5.486028697809904</v>
      </c>
    </row>
    <row r="21" spans="1:11" s="1" customFormat="1" ht="14.25" customHeight="1" thickBot="1">
      <c r="A21" s="4"/>
      <c r="B21" s="38" t="s">
        <v>49</v>
      </c>
      <c r="C21" s="85"/>
      <c r="D21" s="12">
        <f t="shared" si="0"/>
        <v>0</v>
      </c>
      <c r="E21" s="32">
        <f t="shared" si="1"/>
        <v>0</v>
      </c>
      <c r="F21" s="116">
        <f t="shared" si="6"/>
        <v>449</v>
      </c>
      <c r="G21" s="12">
        <f t="shared" si="2"/>
        <v>2.23158260956002</v>
      </c>
      <c r="H21" s="32">
        <f t="shared" si="3"/>
        <v>2.8954665634874575</v>
      </c>
      <c r="I21" s="131">
        <v>449</v>
      </c>
      <c r="J21" s="12">
        <f t="shared" si="4"/>
        <v>1.8911633392300564</v>
      </c>
      <c r="K21" s="13">
        <f t="shared" si="5"/>
        <v>2.422052001294638</v>
      </c>
    </row>
    <row r="22" spans="1:11" s="6" customFormat="1" ht="15.75" customHeight="1" thickBot="1">
      <c r="A22" s="98" t="s">
        <v>28</v>
      </c>
      <c r="B22" s="91" t="s">
        <v>50</v>
      </c>
      <c r="C22" s="92">
        <v>1228</v>
      </c>
      <c r="D22" s="93">
        <f t="shared" si="0"/>
        <v>33.906260785531856</v>
      </c>
      <c r="E22" s="94">
        <f t="shared" si="1"/>
        <v>40.51468162322666</v>
      </c>
      <c r="F22" s="83">
        <f t="shared" si="6"/>
        <v>770</v>
      </c>
      <c r="G22" s="93">
        <f t="shared" si="2"/>
        <v>3.826990221294467</v>
      </c>
      <c r="H22" s="94">
        <f t="shared" si="3"/>
        <v>4.96549945186045</v>
      </c>
      <c r="I22" s="144">
        <v>1998</v>
      </c>
      <c r="J22" s="93">
        <f t="shared" si="4"/>
        <v>8.415466262319939</v>
      </c>
      <c r="K22" s="96">
        <f t="shared" si="5"/>
        <v>10.777861689502643</v>
      </c>
    </row>
    <row r="23" spans="1:11" s="1" customFormat="1" ht="15.75" customHeight="1">
      <c r="A23" s="4"/>
      <c r="B23" s="40" t="s">
        <v>51</v>
      </c>
      <c r="C23" s="114">
        <v>142</v>
      </c>
      <c r="D23" s="18">
        <f t="shared" si="0"/>
        <v>3.9207565403465177</v>
      </c>
      <c r="E23" s="31">
        <f t="shared" si="1"/>
        <v>4.684922467832399</v>
      </c>
      <c r="F23" s="86">
        <f t="shared" si="6"/>
        <v>0</v>
      </c>
      <c r="G23" s="18">
        <f t="shared" si="2"/>
        <v>0</v>
      </c>
      <c r="H23" s="31">
        <f t="shared" si="3"/>
        <v>0</v>
      </c>
      <c r="I23" s="137">
        <v>142</v>
      </c>
      <c r="J23" s="18">
        <f t="shared" si="4"/>
        <v>0.5980962008255413</v>
      </c>
      <c r="K23" s="19">
        <f t="shared" si="5"/>
        <v>0.7659941741288164</v>
      </c>
    </row>
    <row r="24" spans="1:11" s="1" customFormat="1" ht="14.25" customHeight="1">
      <c r="A24" s="4"/>
      <c r="B24" s="38" t="s">
        <v>52</v>
      </c>
      <c r="C24" s="115">
        <v>424</v>
      </c>
      <c r="D24" s="12">
        <f t="shared" si="0"/>
        <v>11.70704769793608</v>
      </c>
      <c r="E24" s="32">
        <f t="shared" si="1"/>
        <v>13.988782580006598</v>
      </c>
      <c r="F24" s="85">
        <f t="shared" si="6"/>
        <v>273</v>
      </c>
      <c r="G24" s="12">
        <f t="shared" si="2"/>
        <v>1.3568419875498565</v>
      </c>
      <c r="H24" s="32">
        <f t="shared" si="3"/>
        <v>1.7604952602050687</v>
      </c>
      <c r="I24" s="131">
        <v>697</v>
      </c>
      <c r="J24" s="12">
        <f t="shared" si="4"/>
        <v>2.9357257181366356</v>
      </c>
      <c r="K24" s="13">
        <f t="shared" si="5"/>
        <v>3.7598446434351063</v>
      </c>
    </row>
    <row r="25" spans="1:11" s="1" customFormat="1" ht="15.75" customHeight="1">
      <c r="A25" s="4"/>
      <c r="B25" s="38" t="s">
        <v>85</v>
      </c>
      <c r="C25" s="115"/>
      <c r="D25" s="12">
        <f t="shared" si="0"/>
        <v>0</v>
      </c>
      <c r="E25" s="32">
        <f t="shared" si="1"/>
        <v>0</v>
      </c>
      <c r="F25" s="85">
        <f t="shared" si="6"/>
        <v>180</v>
      </c>
      <c r="G25" s="12">
        <f t="shared" si="2"/>
        <v>0.8946210906922131</v>
      </c>
      <c r="H25" s="32">
        <f t="shared" si="3"/>
        <v>1.1607661056297156</v>
      </c>
      <c r="I25" s="131">
        <v>180</v>
      </c>
      <c r="J25" s="12">
        <f t="shared" si="4"/>
        <v>0.7581501137225171</v>
      </c>
      <c r="K25" s="13">
        <f t="shared" si="5"/>
        <v>0.9709785305858237</v>
      </c>
    </row>
    <row r="26" spans="1:11" s="1" customFormat="1" ht="15.75" customHeight="1" thickBot="1">
      <c r="A26" s="4"/>
      <c r="B26" s="38" t="s">
        <v>86</v>
      </c>
      <c r="C26" s="115">
        <v>26</v>
      </c>
      <c r="D26" s="12">
        <f t="shared" si="0"/>
        <v>0.717885000345137</v>
      </c>
      <c r="E26" s="32">
        <f t="shared" si="1"/>
        <v>0.8578027053777632</v>
      </c>
      <c r="F26" s="116">
        <f t="shared" si="6"/>
        <v>7</v>
      </c>
      <c r="G26" s="12">
        <f t="shared" si="2"/>
        <v>0.034790820193586064</v>
      </c>
      <c r="H26" s="32">
        <f t="shared" si="3"/>
        <v>0.045140904107822274</v>
      </c>
      <c r="I26" s="131">
        <v>33</v>
      </c>
      <c r="J26" s="12">
        <f t="shared" si="4"/>
        <v>0.1389941875157948</v>
      </c>
      <c r="K26" s="13">
        <f t="shared" si="5"/>
        <v>0.17801273060740103</v>
      </c>
    </row>
    <row r="27" spans="1:11" s="6" customFormat="1" ht="14.25" customHeight="1" thickBot="1">
      <c r="A27" s="98" t="s">
        <v>18</v>
      </c>
      <c r="B27" s="91" t="s">
        <v>53</v>
      </c>
      <c r="C27" s="92">
        <v>113</v>
      </c>
      <c r="D27" s="93">
        <f t="shared" si="0"/>
        <v>3.1200386553461725</v>
      </c>
      <c r="E27" s="94">
        <f t="shared" si="1"/>
        <v>3.72814252721874</v>
      </c>
      <c r="F27" s="83">
        <f t="shared" si="6"/>
        <v>1914</v>
      </c>
      <c r="G27" s="93">
        <f t="shared" si="2"/>
        <v>9.512804264360533</v>
      </c>
      <c r="H27" s="94">
        <f t="shared" si="3"/>
        <v>12.342812923195977</v>
      </c>
      <c r="I27" s="144">
        <v>2027</v>
      </c>
      <c r="J27" s="93">
        <f t="shared" si="4"/>
        <v>8.53761266953079</v>
      </c>
      <c r="K27" s="96">
        <f t="shared" si="5"/>
        <v>10.93429711943036</v>
      </c>
    </row>
    <row r="28" spans="1:11" s="1" customFormat="1" ht="12.75">
      <c r="A28" s="4"/>
      <c r="B28" s="40" t="s">
        <v>54</v>
      </c>
      <c r="C28" s="114"/>
      <c r="D28" s="18">
        <f t="shared" si="0"/>
        <v>0</v>
      </c>
      <c r="E28" s="31">
        <f t="shared" si="1"/>
        <v>0</v>
      </c>
      <c r="F28" s="86">
        <f t="shared" si="6"/>
        <v>161</v>
      </c>
      <c r="G28" s="18">
        <f>F28*1000/$G$2</f>
        <v>0.8001888644524795</v>
      </c>
      <c r="H28" s="31">
        <f t="shared" si="3"/>
        <v>1.0382407944799124</v>
      </c>
      <c r="I28" s="137">
        <v>161</v>
      </c>
      <c r="J28" s="18">
        <f t="shared" si="4"/>
        <v>0.6781231572740292</v>
      </c>
      <c r="K28" s="19">
        <f t="shared" si="5"/>
        <v>0.8684863523573201</v>
      </c>
    </row>
    <row r="29" spans="1:11" s="1" customFormat="1" ht="13.5" customHeight="1">
      <c r="A29" s="4"/>
      <c r="B29" s="38" t="s">
        <v>55</v>
      </c>
      <c r="C29" s="115">
        <v>44</v>
      </c>
      <c r="D29" s="12">
        <f t="shared" si="0"/>
        <v>1.2148823082763858</v>
      </c>
      <c r="E29" s="32">
        <f t="shared" si="1"/>
        <v>1.4516661167931375</v>
      </c>
      <c r="F29" s="85">
        <f t="shared" si="6"/>
        <v>32</v>
      </c>
      <c r="G29" s="12">
        <f t="shared" si="2"/>
        <v>0.15904374945639344</v>
      </c>
      <c r="H29" s="32">
        <f t="shared" si="3"/>
        <v>0.2063584187786161</v>
      </c>
      <c r="I29" s="131">
        <v>76</v>
      </c>
      <c r="J29" s="12">
        <f t="shared" si="4"/>
        <v>0.32010782579395164</v>
      </c>
      <c r="K29" s="13">
        <f t="shared" si="5"/>
        <v>0.40996871291401443</v>
      </c>
    </row>
    <row r="30" spans="1:11" s="1" customFormat="1" ht="12.75">
      <c r="A30" s="4"/>
      <c r="B30" s="38" t="s">
        <v>56</v>
      </c>
      <c r="C30" s="115">
        <v>22</v>
      </c>
      <c r="D30" s="12">
        <f t="shared" si="0"/>
        <v>0.6074411541381929</v>
      </c>
      <c r="E30" s="32">
        <f t="shared" si="1"/>
        <v>0.7258330583965688</v>
      </c>
      <c r="F30" s="87">
        <f t="shared" si="6"/>
        <v>246</v>
      </c>
      <c r="G30" s="12">
        <f t="shared" si="2"/>
        <v>1.2226488239460245</v>
      </c>
      <c r="H30" s="32">
        <f t="shared" si="3"/>
        <v>1.5863803443606113</v>
      </c>
      <c r="I30" s="131">
        <v>268</v>
      </c>
      <c r="J30" s="12">
        <f t="shared" si="4"/>
        <v>1.1288012804313032</v>
      </c>
      <c r="K30" s="13">
        <f t="shared" si="5"/>
        <v>1.445679145538893</v>
      </c>
    </row>
    <row r="31" spans="1:11" s="1" customFormat="1" ht="16.5" customHeight="1" thickBot="1">
      <c r="A31" s="5"/>
      <c r="B31" s="38" t="s">
        <v>57</v>
      </c>
      <c r="C31" s="115"/>
      <c r="D31" s="12">
        <f t="shared" si="0"/>
        <v>0</v>
      </c>
      <c r="E31" s="32">
        <f t="shared" si="1"/>
        <v>0</v>
      </c>
      <c r="F31" s="88">
        <f t="shared" si="6"/>
        <v>244</v>
      </c>
      <c r="G31" s="12">
        <f t="shared" si="2"/>
        <v>1.2127085896049998</v>
      </c>
      <c r="H31" s="32">
        <f t="shared" si="3"/>
        <v>1.573482943186948</v>
      </c>
      <c r="I31" s="131">
        <v>244</v>
      </c>
      <c r="J31" s="12">
        <f t="shared" si="4"/>
        <v>1.0277145986016343</v>
      </c>
      <c r="K31" s="13">
        <f t="shared" si="5"/>
        <v>1.3162153414607833</v>
      </c>
    </row>
    <row r="32" spans="1:11" s="1" customFormat="1" ht="16.5" customHeight="1" thickBot="1">
      <c r="A32" s="98" t="s">
        <v>75</v>
      </c>
      <c r="B32" s="91" t="s">
        <v>61</v>
      </c>
      <c r="C32" s="92">
        <v>57</v>
      </c>
      <c r="D32" s="93">
        <f t="shared" si="0"/>
        <v>1.5738248084489543</v>
      </c>
      <c r="E32" s="94">
        <f t="shared" si="1"/>
        <v>1.8805674694820191</v>
      </c>
      <c r="F32" s="83">
        <f t="shared" si="6"/>
        <v>465</v>
      </c>
      <c r="G32" s="93">
        <f>F32*1000/$G$2</f>
        <v>2.311104484288217</v>
      </c>
      <c r="H32" s="94">
        <f t="shared" si="3"/>
        <v>2.9986457728767655</v>
      </c>
      <c r="I32" s="144">
        <v>522</v>
      </c>
      <c r="J32" s="93">
        <f>I32*1000/$J$2</f>
        <v>2.1986353297952994</v>
      </c>
      <c r="K32" s="96">
        <f t="shared" si="5"/>
        <v>2.815837738698889</v>
      </c>
    </row>
    <row r="33" spans="1:11" s="1" customFormat="1" ht="26.25" thickBot="1">
      <c r="A33" s="98" t="s">
        <v>76</v>
      </c>
      <c r="B33" s="91" t="s">
        <v>62</v>
      </c>
      <c r="C33" s="92">
        <v>20</v>
      </c>
      <c r="D33" s="93">
        <f t="shared" si="0"/>
        <v>0.5522192310347208</v>
      </c>
      <c r="E33" s="94">
        <f t="shared" si="1"/>
        <v>0.6598482349059717</v>
      </c>
      <c r="F33" s="83">
        <f t="shared" si="6"/>
        <v>491</v>
      </c>
      <c r="G33" s="93">
        <f>F33*1000/$G$2</f>
        <v>2.440327530721537</v>
      </c>
      <c r="H33" s="94">
        <f t="shared" si="3"/>
        <v>3.166311988134391</v>
      </c>
      <c r="I33" s="144">
        <v>511</v>
      </c>
      <c r="J33" s="93">
        <f>I33*1000/$J$2</f>
        <v>2.152303933956701</v>
      </c>
      <c r="K33" s="96">
        <f t="shared" si="5"/>
        <v>2.756500161829755</v>
      </c>
    </row>
    <row r="34" spans="1:11" s="6" customFormat="1" ht="21" customHeight="1" thickBot="1">
      <c r="A34" s="98" t="s">
        <v>19</v>
      </c>
      <c r="B34" s="91" t="s">
        <v>58</v>
      </c>
      <c r="C34" s="92">
        <v>146</v>
      </c>
      <c r="D34" s="93">
        <f t="shared" si="0"/>
        <v>4.031200386553461</v>
      </c>
      <c r="E34" s="94">
        <f t="shared" si="1"/>
        <v>4.816892114813593</v>
      </c>
      <c r="F34" s="83">
        <f t="shared" si="6"/>
        <v>1127</v>
      </c>
      <c r="G34" s="93">
        <f t="shared" si="2"/>
        <v>5.601322051167356</v>
      </c>
      <c r="H34" s="94">
        <f t="shared" si="3"/>
        <v>7.267685561359386</v>
      </c>
      <c r="I34" s="144">
        <v>1273</v>
      </c>
      <c r="J34" s="93">
        <f t="shared" si="4"/>
        <v>5.36180608204869</v>
      </c>
      <c r="K34" s="96">
        <f t="shared" si="5"/>
        <v>6.866975941309742</v>
      </c>
    </row>
    <row r="35" spans="1:11" s="1" customFormat="1" ht="12.75">
      <c r="A35" s="4"/>
      <c r="B35" s="40" t="s">
        <v>59</v>
      </c>
      <c r="C35" s="114">
        <v>68</v>
      </c>
      <c r="D35" s="25">
        <f t="shared" si="0"/>
        <v>1.8775453855180506</v>
      </c>
      <c r="E35" s="36">
        <f t="shared" si="1"/>
        <v>2.2434839986803037</v>
      </c>
      <c r="F35" s="86">
        <f t="shared" si="6"/>
        <v>731</v>
      </c>
      <c r="G35" s="25">
        <f t="shared" si="2"/>
        <v>3.6331556516444876</v>
      </c>
      <c r="H35" s="36">
        <f t="shared" si="3"/>
        <v>4.714000128974011</v>
      </c>
      <c r="I35" s="137">
        <v>799</v>
      </c>
      <c r="J35" s="25">
        <f t="shared" si="4"/>
        <v>3.3653441159127286</v>
      </c>
      <c r="K35" s="26">
        <f t="shared" si="5"/>
        <v>4.310065810767073</v>
      </c>
    </row>
    <row r="36" spans="1:11" s="1" customFormat="1" ht="13.5" customHeight="1">
      <c r="A36" s="4"/>
      <c r="B36" s="43" t="s">
        <v>31</v>
      </c>
      <c r="C36" s="115">
        <v>66</v>
      </c>
      <c r="D36" s="27">
        <f t="shared" si="0"/>
        <v>1.8223234624145785</v>
      </c>
      <c r="E36" s="37">
        <f t="shared" si="1"/>
        <v>2.1774991751897064</v>
      </c>
      <c r="F36" s="85">
        <f t="shared" si="6"/>
        <v>274</v>
      </c>
      <c r="G36" s="27">
        <f t="shared" si="2"/>
        <v>1.3618121047203688</v>
      </c>
      <c r="H36" s="37">
        <f t="shared" si="3"/>
        <v>1.7669439607919004</v>
      </c>
      <c r="I36" s="131">
        <v>340</v>
      </c>
      <c r="J36" s="27">
        <f t="shared" si="4"/>
        <v>1.43206132592031</v>
      </c>
      <c r="K36" s="28">
        <f t="shared" si="5"/>
        <v>1.8340705577732226</v>
      </c>
    </row>
    <row r="37" spans="1:11" s="1" customFormat="1" ht="12" customHeight="1" thickBot="1">
      <c r="A37" s="16"/>
      <c r="B37" s="38" t="s">
        <v>84</v>
      </c>
      <c r="C37" s="115"/>
      <c r="D37" s="27">
        <f t="shared" si="0"/>
        <v>0</v>
      </c>
      <c r="E37" s="37">
        <f t="shared" si="1"/>
        <v>0</v>
      </c>
      <c r="F37" s="117">
        <f t="shared" si="6"/>
        <v>191</v>
      </c>
      <c r="G37" s="27">
        <f t="shared" si="2"/>
        <v>0.9492923795678483</v>
      </c>
      <c r="H37" s="37">
        <f t="shared" si="3"/>
        <v>1.2317018120848648</v>
      </c>
      <c r="I37" s="131">
        <v>191</v>
      </c>
      <c r="J37" s="27">
        <f t="shared" si="4"/>
        <v>0.8044815095611153</v>
      </c>
      <c r="K37" s="28">
        <f t="shared" si="5"/>
        <v>1.0303161074549574</v>
      </c>
    </row>
    <row r="38" spans="1:11" s="6" customFormat="1" ht="21" customHeight="1" thickBot="1">
      <c r="A38" s="98" t="s">
        <v>20</v>
      </c>
      <c r="B38" s="91" t="s">
        <v>32</v>
      </c>
      <c r="C38" s="92">
        <v>57</v>
      </c>
      <c r="D38" s="93">
        <f t="shared" si="0"/>
        <v>1.5738248084489543</v>
      </c>
      <c r="E38" s="94">
        <f t="shared" si="1"/>
        <v>1.8805674694820191</v>
      </c>
      <c r="F38" s="83">
        <f t="shared" si="6"/>
        <v>1612</v>
      </c>
      <c r="G38" s="93">
        <f t="shared" si="2"/>
        <v>8.011828878865819</v>
      </c>
      <c r="H38" s="94">
        <f t="shared" si="3"/>
        <v>10.395305345972787</v>
      </c>
      <c r="I38" s="144">
        <v>1669</v>
      </c>
      <c r="J38" s="93">
        <f t="shared" si="4"/>
        <v>7.029736332238228</v>
      </c>
      <c r="K38" s="112">
        <f t="shared" si="5"/>
        <v>9.003128708598554</v>
      </c>
    </row>
    <row r="39" spans="1:11" s="1" customFormat="1" ht="12.75">
      <c r="A39" s="4"/>
      <c r="B39" s="40" t="s">
        <v>60</v>
      </c>
      <c r="C39" s="114">
        <v>8</v>
      </c>
      <c r="D39" s="18">
        <f t="shared" si="0"/>
        <v>0.2208876924138883</v>
      </c>
      <c r="E39" s="31">
        <f t="shared" si="1"/>
        <v>0.26393929396238863</v>
      </c>
      <c r="F39" s="86">
        <f t="shared" si="6"/>
        <v>279</v>
      </c>
      <c r="G39" s="18">
        <f t="shared" si="2"/>
        <v>1.3866626905729302</v>
      </c>
      <c r="H39" s="31">
        <f t="shared" si="3"/>
        <v>1.7991874637260592</v>
      </c>
      <c r="I39" s="137">
        <v>287</v>
      </c>
      <c r="J39" s="18">
        <f t="shared" si="4"/>
        <v>1.2088282368797911</v>
      </c>
      <c r="K39" s="19">
        <f t="shared" si="5"/>
        <v>1.5481713237673966</v>
      </c>
    </row>
    <row r="40" spans="1:11" s="1" customFormat="1" ht="12.75">
      <c r="A40" s="4"/>
      <c r="B40" s="38" t="s">
        <v>34</v>
      </c>
      <c r="C40" s="115">
        <v>3</v>
      </c>
      <c r="D40" s="12">
        <f t="shared" si="0"/>
        <v>0.08283288465520812</v>
      </c>
      <c r="E40" s="32">
        <f t="shared" si="1"/>
        <v>0.09897723523589574</v>
      </c>
      <c r="F40" s="85">
        <f t="shared" si="6"/>
        <v>86</v>
      </c>
      <c r="G40" s="12">
        <f t="shared" si="2"/>
        <v>0.42743007666405736</v>
      </c>
      <c r="H40" s="32">
        <f t="shared" si="3"/>
        <v>0.5545882504675308</v>
      </c>
      <c r="I40" s="131">
        <v>89</v>
      </c>
      <c r="J40" s="12">
        <f t="shared" si="4"/>
        <v>0.3748631117850223</v>
      </c>
      <c r="K40" s="13">
        <f t="shared" si="5"/>
        <v>0.4800949401229906</v>
      </c>
    </row>
    <row r="41" spans="1:11" s="1" customFormat="1" ht="12.75">
      <c r="A41" s="4"/>
      <c r="B41" s="38" t="s">
        <v>25</v>
      </c>
      <c r="C41" s="115"/>
      <c r="D41" s="12">
        <f t="shared" si="0"/>
        <v>0</v>
      </c>
      <c r="E41" s="32">
        <f t="shared" si="1"/>
        <v>0</v>
      </c>
      <c r="F41" s="85">
        <f t="shared" si="6"/>
        <v>22</v>
      </c>
      <c r="G41" s="12">
        <f t="shared" si="2"/>
        <v>0.10934257775127049</v>
      </c>
      <c r="H41" s="32">
        <f t="shared" si="3"/>
        <v>0.14187141291029856</v>
      </c>
      <c r="I41" s="131">
        <v>22</v>
      </c>
      <c r="J41" s="12">
        <f t="shared" si="4"/>
        <v>0.09266279167719653</v>
      </c>
      <c r="K41" s="13">
        <f t="shared" si="5"/>
        <v>0.11867515373826734</v>
      </c>
    </row>
    <row r="42" spans="1:11" s="1" customFormat="1" ht="13.5" thickBot="1">
      <c r="A42" s="5"/>
      <c r="B42" s="38" t="s">
        <v>35</v>
      </c>
      <c r="C42" s="115">
        <v>27</v>
      </c>
      <c r="D42" s="12">
        <f t="shared" si="0"/>
        <v>0.7454959618968731</v>
      </c>
      <c r="E42" s="32">
        <f t="shared" si="1"/>
        <v>0.8907951171230617</v>
      </c>
      <c r="F42" s="116">
        <f t="shared" si="6"/>
        <v>524</v>
      </c>
      <c r="G42" s="12">
        <f t="shared" si="2"/>
        <v>2.6043413973484424</v>
      </c>
      <c r="H42" s="32">
        <f t="shared" si="3"/>
        <v>3.3791191074998386</v>
      </c>
      <c r="I42" s="131">
        <v>551</v>
      </c>
      <c r="J42" s="12">
        <f t="shared" si="4"/>
        <v>2.3207817370061496</v>
      </c>
      <c r="K42" s="13">
        <f t="shared" si="5"/>
        <v>2.9722731686266046</v>
      </c>
    </row>
    <row r="43" spans="1:11" s="6" customFormat="1" ht="23.25" customHeight="1" thickBot="1">
      <c r="A43" s="98" t="s">
        <v>21</v>
      </c>
      <c r="B43" s="91" t="s">
        <v>64</v>
      </c>
      <c r="C43" s="92">
        <v>366</v>
      </c>
      <c r="D43" s="93">
        <f t="shared" si="0"/>
        <v>10.10561192793539</v>
      </c>
      <c r="E43" s="94">
        <f t="shared" si="1"/>
        <v>12.07522269877928</v>
      </c>
      <c r="F43" s="83">
        <f t="shared" si="6"/>
        <v>0</v>
      </c>
      <c r="G43" s="93">
        <f t="shared" si="2"/>
        <v>0</v>
      </c>
      <c r="H43" s="94">
        <f t="shared" si="3"/>
        <v>0</v>
      </c>
      <c r="I43" s="144">
        <v>366</v>
      </c>
      <c r="J43" s="93">
        <f t="shared" si="4"/>
        <v>1.5415718979024513</v>
      </c>
      <c r="K43" s="112">
        <f t="shared" si="5"/>
        <v>1.9743230121911748</v>
      </c>
    </row>
    <row r="44" spans="1:11" s="1" customFormat="1" ht="33.75" customHeight="1" thickBot="1">
      <c r="A44" s="9"/>
      <c r="B44" s="160" t="s">
        <v>81</v>
      </c>
      <c r="C44" s="114">
        <v>42</v>
      </c>
      <c r="D44" s="18">
        <f t="shared" si="0"/>
        <v>1.1596603851729137</v>
      </c>
      <c r="E44" s="31">
        <f t="shared" si="1"/>
        <v>1.3856812933025404</v>
      </c>
      <c r="F44" s="120">
        <f t="shared" si="6"/>
        <v>0</v>
      </c>
      <c r="G44" s="18">
        <f t="shared" si="2"/>
        <v>0</v>
      </c>
      <c r="H44" s="31">
        <f t="shared" si="3"/>
        <v>0</v>
      </c>
      <c r="I44" s="137">
        <v>42</v>
      </c>
      <c r="J44" s="18">
        <f t="shared" si="4"/>
        <v>0.17690169320192065</v>
      </c>
      <c r="K44" s="19">
        <f t="shared" si="5"/>
        <v>0.2265616571366922</v>
      </c>
    </row>
    <row r="45" spans="1:11" s="1" customFormat="1" ht="16.5" customHeight="1" thickBot="1">
      <c r="A45" s="4"/>
      <c r="B45" s="158" t="s">
        <v>79</v>
      </c>
      <c r="C45" s="115">
        <v>29</v>
      </c>
      <c r="D45" s="12">
        <f t="shared" si="0"/>
        <v>0.8007178850003451</v>
      </c>
      <c r="E45" s="32">
        <f t="shared" si="1"/>
        <v>0.9567799406136589</v>
      </c>
      <c r="F45" s="121">
        <f t="shared" si="6"/>
        <v>0</v>
      </c>
      <c r="G45" s="12">
        <f t="shared" si="2"/>
        <v>0</v>
      </c>
      <c r="H45" s="32">
        <f t="shared" si="3"/>
        <v>0</v>
      </c>
      <c r="I45" s="131">
        <v>29</v>
      </c>
      <c r="J45" s="12">
        <f t="shared" si="4"/>
        <v>0.12214640721084997</v>
      </c>
      <c r="K45" s="13">
        <f t="shared" si="5"/>
        <v>0.15643542992771603</v>
      </c>
    </row>
    <row r="46" spans="1:11" s="1" customFormat="1" ht="18" customHeight="1" thickBot="1">
      <c r="A46" s="98" t="s">
        <v>77</v>
      </c>
      <c r="B46" s="91" t="s">
        <v>63</v>
      </c>
      <c r="C46" s="92">
        <v>8</v>
      </c>
      <c r="D46" s="93">
        <f t="shared" si="0"/>
        <v>0.2208876924138883</v>
      </c>
      <c r="E46" s="94">
        <f t="shared" si="1"/>
        <v>0.26393929396238863</v>
      </c>
      <c r="F46" s="83">
        <f t="shared" si="6"/>
        <v>4</v>
      </c>
      <c r="G46" s="93">
        <f>F46*1000/$G$2</f>
        <v>0.01988046868204918</v>
      </c>
      <c r="H46" s="94">
        <f t="shared" si="3"/>
        <v>0.025794802347327013</v>
      </c>
      <c r="I46" s="144">
        <v>12</v>
      </c>
      <c r="J46" s="93">
        <f>I46*1000/$J$2</f>
        <v>0.05054334091483447</v>
      </c>
      <c r="K46" s="96">
        <f t="shared" si="5"/>
        <v>0.06473190203905492</v>
      </c>
    </row>
    <row r="47" spans="1:11" s="6" customFormat="1" ht="21" customHeight="1" thickBot="1">
      <c r="A47" s="98" t="s">
        <v>29</v>
      </c>
      <c r="B47" s="91" t="s">
        <v>65</v>
      </c>
      <c r="C47" s="92">
        <v>18</v>
      </c>
      <c r="D47" s="93">
        <f t="shared" si="0"/>
        <v>0.4969973079312487</v>
      </c>
      <c r="E47" s="94">
        <f t="shared" si="1"/>
        <v>0.5938634114153745</v>
      </c>
      <c r="F47" s="83">
        <f t="shared" si="6"/>
        <v>221</v>
      </c>
      <c r="G47" s="93">
        <f t="shared" si="2"/>
        <v>1.098395894683217</v>
      </c>
      <c r="H47" s="94">
        <f t="shared" si="3"/>
        <v>1.4251628296898176</v>
      </c>
      <c r="I47" s="144">
        <v>239</v>
      </c>
      <c r="J47" s="93">
        <f t="shared" si="4"/>
        <v>1.0066548732204532</v>
      </c>
      <c r="K47" s="96">
        <f t="shared" si="5"/>
        <v>1.2892437156111771</v>
      </c>
    </row>
    <row r="48" spans="1:11" s="6" customFormat="1" ht="19.5" customHeight="1" thickBot="1">
      <c r="A48" s="98" t="s">
        <v>30</v>
      </c>
      <c r="B48" s="91" t="s">
        <v>66</v>
      </c>
      <c r="C48" s="92">
        <v>700</v>
      </c>
      <c r="D48" s="93">
        <f t="shared" si="0"/>
        <v>19.327673086215228</v>
      </c>
      <c r="E48" s="94">
        <f t="shared" si="1"/>
        <v>23.094688221709006</v>
      </c>
      <c r="F48" s="83">
        <f t="shared" si="6"/>
        <v>1595</v>
      </c>
      <c r="G48" s="93">
        <f t="shared" si="2"/>
        <v>7.92733688696711</v>
      </c>
      <c r="H48" s="94">
        <f t="shared" si="3"/>
        <v>10.285677435996647</v>
      </c>
      <c r="I48" s="144">
        <v>2295</v>
      </c>
      <c r="J48" s="93">
        <f t="shared" si="4"/>
        <v>9.666413949962093</v>
      </c>
      <c r="K48" s="96">
        <f t="shared" si="5"/>
        <v>12.379976264969253</v>
      </c>
    </row>
    <row r="49" spans="1:11" s="1" customFormat="1" ht="12.75">
      <c r="A49" s="4"/>
      <c r="B49" s="40" t="s">
        <v>67</v>
      </c>
      <c r="C49" s="114">
        <v>124</v>
      </c>
      <c r="D49" s="18">
        <f t="shared" si="0"/>
        <v>3.423759232415269</v>
      </c>
      <c r="E49" s="31">
        <f t="shared" si="1"/>
        <v>4.091059056417024</v>
      </c>
      <c r="F49" s="86">
        <f t="shared" si="6"/>
        <v>441</v>
      </c>
      <c r="G49" s="18">
        <f t="shared" si="2"/>
        <v>2.191821672195922</v>
      </c>
      <c r="H49" s="31">
        <f t="shared" si="3"/>
        <v>2.8438769587928032</v>
      </c>
      <c r="I49" s="137">
        <v>565</v>
      </c>
      <c r="J49" s="18">
        <f t="shared" si="4"/>
        <v>2.3797489680734563</v>
      </c>
      <c r="K49" s="19">
        <f t="shared" si="5"/>
        <v>3.0477937210055024</v>
      </c>
    </row>
    <row r="50" spans="1:11" s="1" customFormat="1" ht="12.75">
      <c r="A50" s="4"/>
      <c r="B50" s="38" t="s">
        <v>71</v>
      </c>
      <c r="C50" s="115">
        <v>1</v>
      </c>
      <c r="D50" s="12">
        <f t="shared" si="0"/>
        <v>0.02761096155173604</v>
      </c>
      <c r="E50" s="32">
        <f t="shared" si="1"/>
        <v>0.03299241174529858</v>
      </c>
      <c r="F50" s="85">
        <f t="shared" si="6"/>
        <v>7</v>
      </c>
      <c r="G50" s="12">
        <f t="shared" si="2"/>
        <v>0.034790820193586064</v>
      </c>
      <c r="H50" s="32">
        <f t="shared" si="3"/>
        <v>0.045140904107822274</v>
      </c>
      <c r="I50" s="131">
        <v>8</v>
      </c>
      <c r="J50" s="12">
        <f t="shared" si="4"/>
        <v>0.033695560609889645</v>
      </c>
      <c r="K50" s="13">
        <f t="shared" si="5"/>
        <v>0.043154601359369944</v>
      </c>
    </row>
    <row r="51" spans="1:11" s="1" customFormat="1" ht="12.75">
      <c r="A51" s="4"/>
      <c r="B51" s="38" t="s">
        <v>68</v>
      </c>
      <c r="C51" s="115">
        <v>7</v>
      </c>
      <c r="D51" s="12">
        <f t="shared" si="0"/>
        <v>0.19327673086215227</v>
      </c>
      <c r="E51" s="32">
        <f t="shared" si="1"/>
        <v>0.23094688221709006</v>
      </c>
      <c r="F51" s="85">
        <f t="shared" si="6"/>
        <v>106</v>
      </c>
      <c r="G51" s="12">
        <f t="shared" si="2"/>
        <v>0.5268324200743032</v>
      </c>
      <c r="H51" s="32">
        <f t="shared" si="3"/>
        <v>0.6835622622041658</v>
      </c>
      <c r="I51" s="131">
        <v>113</v>
      </c>
      <c r="J51" s="12">
        <f t="shared" si="4"/>
        <v>0.47594979361469125</v>
      </c>
      <c r="K51" s="13">
        <f t="shared" si="5"/>
        <v>0.6095587442011005</v>
      </c>
    </row>
    <row r="52" spans="1:11" s="1" customFormat="1" ht="12.75">
      <c r="A52" s="4"/>
      <c r="B52" s="38" t="s">
        <v>72</v>
      </c>
      <c r="C52" s="115"/>
      <c r="D52" s="12">
        <f t="shared" si="0"/>
        <v>0</v>
      </c>
      <c r="E52" s="32">
        <f t="shared" si="1"/>
        <v>0</v>
      </c>
      <c r="F52" s="85">
        <f t="shared" si="6"/>
        <v>32</v>
      </c>
      <c r="G52" s="12">
        <f t="shared" si="2"/>
        <v>0.15904374945639344</v>
      </c>
      <c r="H52" s="32">
        <f t="shared" si="3"/>
        <v>0.2063584187786161</v>
      </c>
      <c r="I52" s="131">
        <v>32</v>
      </c>
      <c r="J52" s="12">
        <f t="shared" si="4"/>
        <v>0.13478224243955858</v>
      </c>
      <c r="K52" s="13">
        <f t="shared" si="5"/>
        <v>0.17261840543747978</v>
      </c>
    </row>
    <row r="53" spans="1:11" s="1" customFormat="1" ht="12.75">
      <c r="A53" s="4"/>
      <c r="B53" s="38" t="s">
        <v>69</v>
      </c>
      <c r="C53" s="115">
        <v>93</v>
      </c>
      <c r="D53" s="12">
        <f t="shared" si="0"/>
        <v>2.567819424311452</v>
      </c>
      <c r="E53" s="32">
        <f t="shared" si="1"/>
        <v>3.068294292312768</v>
      </c>
      <c r="F53" s="85">
        <f t="shared" si="6"/>
        <v>427</v>
      </c>
      <c r="G53" s="12">
        <f t="shared" si="2"/>
        <v>2.12224003180875</v>
      </c>
      <c r="H53" s="32">
        <f t="shared" si="3"/>
        <v>2.7535951505771585</v>
      </c>
      <c r="I53" s="131">
        <v>520</v>
      </c>
      <c r="J53" s="12">
        <f t="shared" si="4"/>
        <v>2.190211439642827</v>
      </c>
      <c r="K53" s="13">
        <f t="shared" si="5"/>
        <v>2.805049088359046</v>
      </c>
    </row>
    <row r="54" spans="1:11" s="1" customFormat="1" ht="12.75">
      <c r="A54" s="4"/>
      <c r="B54" s="38" t="s">
        <v>73</v>
      </c>
      <c r="C54" s="115">
        <v>82</v>
      </c>
      <c r="D54" s="12">
        <f t="shared" si="0"/>
        <v>2.264098847242355</v>
      </c>
      <c r="E54" s="32">
        <f t="shared" si="1"/>
        <v>2.7053777631144835</v>
      </c>
      <c r="F54" s="85">
        <f t="shared" si="6"/>
        <v>266</v>
      </c>
      <c r="G54" s="12">
        <f t="shared" si="2"/>
        <v>1.3220511673562705</v>
      </c>
      <c r="H54" s="32">
        <f t="shared" si="3"/>
        <v>1.7153543560972464</v>
      </c>
      <c r="I54" s="131">
        <v>348</v>
      </c>
      <c r="J54" s="12">
        <f t="shared" si="4"/>
        <v>1.4657568865301998</v>
      </c>
      <c r="K54" s="13">
        <f t="shared" si="5"/>
        <v>1.8772251591325926</v>
      </c>
    </row>
    <row r="55" spans="1:11" s="1" customFormat="1" ht="12.75">
      <c r="A55" s="4"/>
      <c r="B55" s="38" t="s">
        <v>70</v>
      </c>
      <c r="C55" s="115">
        <v>20</v>
      </c>
      <c r="D55" s="12">
        <f t="shared" si="0"/>
        <v>0.5522192310347208</v>
      </c>
      <c r="E55" s="32">
        <f t="shared" si="1"/>
        <v>0.6598482349059717</v>
      </c>
      <c r="F55" s="85">
        <f t="shared" si="6"/>
        <v>423</v>
      </c>
      <c r="G55" s="12">
        <f t="shared" si="2"/>
        <v>2.1023595631267007</v>
      </c>
      <c r="H55" s="32">
        <f t="shared" si="3"/>
        <v>2.727800348229832</v>
      </c>
      <c r="I55" s="131">
        <v>443</v>
      </c>
      <c r="J55" s="12">
        <f t="shared" si="4"/>
        <v>1.8658916687726392</v>
      </c>
      <c r="K55" s="13">
        <f t="shared" si="5"/>
        <v>2.3896860502751105</v>
      </c>
    </row>
    <row r="56" spans="1:11" s="1" customFormat="1" ht="12.75">
      <c r="A56" s="4"/>
      <c r="B56" s="38" t="s">
        <v>74</v>
      </c>
      <c r="C56" s="115">
        <v>14</v>
      </c>
      <c r="D56" s="12">
        <f t="shared" si="0"/>
        <v>0.38655346172430455</v>
      </c>
      <c r="E56" s="32">
        <f t="shared" si="1"/>
        <v>0.4618937644341801</v>
      </c>
      <c r="F56" s="85">
        <f t="shared" si="6"/>
        <v>391</v>
      </c>
      <c r="G56" s="12">
        <f t="shared" si="2"/>
        <v>1.9433158136703073</v>
      </c>
      <c r="H56" s="32">
        <f t="shared" si="3"/>
        <v>2.5214419294512154</v>
      </c>
      <c r="I56" s="131">
        <v>405</v>
      </c>
      <c r="J56" s="12">
        <f t="shared" si="4"/>
        <v>1.7058377558756634</v>
      </c>
      <c r="K56" s="13">
        <f t="shared" si="5"/>
        <v>2.1847016938181034</v>
      </c>
    </row>
    <row r="57" spans="1:11" s="1" customFormat="1" ht="13.5" thickBot="1">
      <c r="A57" s="4"/>
      <c r="B57" s="38" t="s">
        <v>33</v>
      </c>
      <c r="C57" s="122">
        <v>57</v>
      </c>
      <c r="D57" s="12">
        <f t="shared" si="0"/>
        <v>1.5738248084489543</v>
      </c>
      <c r="E57" s="32">
        <f>C57*100/C$58</f>
        <v>1.8805674694820191</v>
      </c>
      <c r="F57" s="87">
        <f t="shared" si="6"/>
        <v>32</v>
      </c>
      <c r="G57" s="12">
        <f t="shared" si="2"/>
        <v>0.15904374945639344</v>
      </c>
      <c r="H57" s="32">
        <f>F57*100/F$58</f>
        <v>0.2063584187786161</v>
      </c>
      <c r="I57" s="131">
        <v>89</v>
      </c>
      <c r="J57" s="12">
        <f t="shared" si="4"/>
        <v>0.3748631117850223</v>
      </c>
      <c r="K57" s="13">
        <f t="shared" si="5"/>
        <v>0.4800949401229906</v>
      </c>
    </row>
    <row r="58" spans="1:11" s="6" customFormat="1" ht="18.75" customHeight="1" thickBot="1">
      <c r="A58" s="159"/>
      <c r="B58" s="143" t="s">
        <v>22</v>
      </c>
      <c r="C58" s="144">
        <f>C48+C47+C46+C43+C38+C34+C33+C32+C27+C22+C18+C17+C16+C14+C13+C11+C10+C8+C5</f>
        <v>3031</v>
      </c>
      <c r="D58" s="213">
        <f t="shared" si="0"/>
        <v>83.68882446331193</v>
      </c>
      <c r="E58" s="94"/>
      <c r="F58" s="144">
        <f>F48+F47+F46+F43+F38+F34+F33+F32+F27+F22+F18+F17+F16+F14+F13+F11+F10+F8+F5</f>
        <v>15507</v>
      </c>
      <c r="G58" s="213">
        <f t="shared" si="2"/>
        <v>77.07160696313416</v>
      </c>
      <c r="H58" s="94"/>
      <c r="I58" s="144">
        <f>I48+I47+I46+I43+I38+I34+I33+I32+I27+I22+I18+I17+I16+I14+I13+I11+I10+I8+I5</f>
        <v>18538</v>
      </c>
      <c r="J58" s="213">
        <f t="shared" si="4"/>
        <v>78.08103782326678</v>
      </c>
      <c r="K58" s="96"/>
    </row>
    <row r="59" spans="1:11" s="6" customFormat="1" ht="22.5" customHeight="1">
      <c r="A59" s="15"/>
      <c r="B59" s="237" t="s">
        <v>23</v>
      </c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39" sqref="F39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/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36">C5*1000/$D$2</f>
        <v>0</v>
      </c>
      <c r="E5" s="94">
        <f aca="true" t="shared" si="1" ref="E5:E36">C5*100/C$58</f>
        <v>0</v>
      </c>
      <c r="F5" s="134">
        <v>50</v>
      </c>
      <c r="G5" s="93">
        <f aca="true" t="shared" si="2" ref="G5:G36">F5*1000/$G$2</f>
        <v>0.24850585852561474</v>
      </c>
      <c r="H5" s="94">
        <f aca="true" t="shared" si="3" ref="H5:H36">F5*100/F$58</f>
        <v>10.1010101010101</v>
      </c>
      <c r="I5" s="144">
        <f aca="true" t="shared" si="4" ref="I5:I36">SUM(C5,F5)</f>
        <v>50</v>
      </c>
      <c r="J5" s="93">
        <f aca="true" t="shared" si="5" ref="J5:J36">I5*1000/$J$2</f>
        <v>0.2105972538118103</v>
      </c>
      <c r="K5" s="96">
        <f aca="true" t="shared" si="6" ref="K5:K36">I5*100/I$58</f>
        <v>9.746588693957115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t="shared" si="1"/>
        <v>0</v>
      </c>
      <c r="F6" s="137"/>
      <c r="G6" s="18">
        <f t="shared" si="2"/>
        <v>0</v>
      </c>
      <c r="H6" s="31">
        <f t="shared" si="3"/>
        <v>0</v>
      </c>
      <c r="I6" s="137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/>
      <c r="G7" s="14">
        <f t="shared" si="2"/>
        <v>0</v>
      </c>
      <c r="H7" s="35">
        <f t="shared" si="3"/>
        <v>0</v>
      </c>
      <c r="I7" s="139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>
        <f t="shared" si="1"/>
        <v>0</v>
      </c>
      <c r="F8" s="134"/>
      <c r="G8" s="93">
        <f t="shared" si="2"/>
        <v>0</v>
      </c>
      <c r="H8" s="94">
        <f t="shared" si="3"/>
        <v>0</v>
      </c>
      <c r="I8" s="144">
        <f t="shared" si="4"/>
        <v>0</v>
      </c>
      <c r="J8" s="93">
        <f t="shared" si="5"/>
        <v>0</v>
      </c>
      <c r="K8" s="96">
        <f t="shared" si="6"/>
        <v>0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1"/>
        <v>0</v>
      </c>
      <c r="F9" s="132"/>
      <c r="G9" s="18">
        <f t="shared" si="2"/>
        <v>0</v>
      </c>
      <c r="H9" s="31">
        <f t="shared" si="3"/>
        <v>0</v>
      </c>
      <c r="I9" s="137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/>
      <c r="G10" s="93">
        <f t="shared" si="2"/>
        <v>0</v>
      </c>
      <c r="H10" s="94">
        <f t="shared" si="3"/>
        <v>0</v>
      </c>
      <c r="I10" s="144">
        <f t="shared" si="4"/>
        <v>0</v>
      </c>
      <c r="J10" s="93">
        <f t="shared" si="5"/>
        <v>0</v>
      </c>
      <c r="K10" s="96">
        <f t="shared" si="6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/>
      <c r="G11" s="93">
        <f t="shared" si="2"/>
        <v>0</v>
      </c>
      <c r="H11" s="94">
        <f t="shared" si="3"/>
        <v>0</v>
      </c>
      <c r="I11" s="144">
        <f t="shared" si="4"/>
        <v>0</v>
      </c>
      <c r="J11" s="93">
        <f t="shared" si="5"/>
        <v>0</v>
      </c>
      <c r="K11" s="96">
        <f t="shared" si="6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/>
      <c r="G12" s="29">
        <f t="shared" si="2"/>
        <v>0</v>
      </c>
      <c r="H12" s="34">
        <f t="shared" si="3"/>
        <v>0</v>
      </c>
      <c r="I12" s="132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>
        <f t="shared" si="1"/>
        <v>0</v>
      </c>
      <c r="F13" s="134"/>
      <c r="G13" s="101">
        <f t="shared" si="2"/>
        <v>0</v>
      </c>
      <c r="H13" s="102">
        <f t="shared" si="3"/>
        <v>0</v>
      </c>
      <c r="I13" s="162">
        <f t="shared" si="4"/>
        <v>0</v>
      </c>
      <c r="J13" s="101">
        <f t="shared" si="5"/>
        <v>0</v>
      </c>
      <c r="K13" s="103">
        <f t="shared" si="6"/>
        <v>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>
        <f t="shared" si="1"/>
        <v>0</v>
      </c>
      <c r="F14" s="134"/>
      <c r="G14" s="93">
        <f t="shared" si="2"/>
        <v>0</v>
      </c>
      <c r="H14" s="94">
        <f t="shared" si="3"/>
        <v>0</v>
      </c>
      <c r="I14" s="144">
        <f t="shared" si="4"/>
        <v>0</v>
      </c>
      <c r="J14" s="93">
        <f t="shared" si="5"/>
        <v>0</v>
      </c>
      <c r="K14" s="112">
        <f t="shared" si="6"/>
        <v>0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1"/>
        <v>0</v>
      </c>
      <c r="F15" s="132"/>
      <c r="G15" s="14">
        <f t="shared" si="2"/>
        <v>0</v>
      </c>
      <c r="H15" s="35">
        <f t="shared" si="3"/>
        <v>0</v>
      </c>
      <c r="I15" s="139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1"/>
        <v>0</v>
      </c>
      <c r="F16" s="134"/>
      <c r="G16" s="106">
        <f t="shared" si="2"/>
        <v>0</v>
      </c>
      <c r="H16" s="107">
        <f t="shared" si="3"/>
        <v>0</v>
      </c>
      <c r="I16" s="134">
        <f t="shared" si="4"/>
        <v>0</v>
      </c>
      <c r="J16" s="106">
        <f t="shared" si="5"/>
        <v>0</v>
      </c>
      <c r="K16" s="108">
        <f t="shared" si="6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1"/>
        <v>0</v>
      </c>
      <c r="F17" s="136"/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>
        <f t="shared" si="1"/>
        <v>0</v>
      </c>
      <c r="F18" s="134"/>
      <c r="G18" s="93">
        <f t="shared" si="2"/>
        <v>0</v>
      </c>
      <c r="H18" s="94">
        <f t="shared" si="3"/>
        <v>0</v>
      </c>
      <c r="I18" s="144">
        <f t="shared" si="4"/>
        <v>0</v>
      </c>
      <c r="J18" s="93">
        <f t="shared" si="5"/>
        <v>0</v>
      </c>
      <c r="K18" s="96">
        <f t="shared" si="6"/>
        <v>0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>
        <f t="shared" si="1"/>
        <v>0</v>
      </c>
      <c r="F19" s="137"/>
      <c r="G19" s="18">
        <f t="shared" si="2"/>
        <v>0</v>
      </c>
      <c r="H19" s="31">
        <f t="shared" si="3"/>
        <v>0</v>
      </c>
      <c r="I19" s="137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/>
      <c r="G20" s="12">
        <f t="shared" si="2"/>
        <v>0</v>
      </c>
      <c r="H20" s="32">
        <f t="shared" si="3"/>
        <v>0</v>
      </c>
      <c r="I20" s="131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/>
      <c r="G21" s="12">
        <f t="shared" si="2"/>
        <v>0</v>
      </c>
      <c r="H21" s="32">
        <f t="shared" si="3"/>
        <v>0</v>
      </c>
      <c r="I21" s="131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>
        <f t="shared" si="1"/>
        <v>0</v>
      </c>
      <c r="F22" s="134"/>
      <c r="G22" s="93">
        <f t="shared" si="2"/>
        <v>0</v>
      </c>
      <c r="H22" s="94">
        <f t="shared" si="3"/>
        <v>0</v>
      </c>
      <c r="I22" s="144">
        <f t="shared" si="4"/>
        <v>0</v>
      </c>
      <c r="J22" s="93">
        <f t="shared" si="5"/>
        <v>0</v>
      </c>
      <c r="K22" s="96">
        <f t="shared" si="6"/>
        <v>0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1"/>
        <v>0</v>
      </c>
      <c r="F23" s="137"/>
      <c r="G23" s="18">
        <f t="shared" si="2"/>
        <v>0</v>
      </c>
      <c r="H23" s="31">
        <f t="shared" si="3"/>
        <v>0</v>
      </c>
      <c r="I23" s="137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>
        <f t="shared" si="1"/>
        <v>0</v>
      </c>
      <c r="F24" s="131"/>
      <c r="G24" s="12">
        <f t="shared" si="2"/>
        <v>0</v>
      </c>
      <c r="H24" s="32">
        <f t="shared" si="3"/>
        <v>0</v>
      </c>
      <c r="I24" s="131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/>
      <c r="G25" s="12">
        <f t="shared" si="2"/>
        <v>0</v>
      </c>
      <c r="H25" s="32">
        <f t="shared" si="3"/>
        <v>0</v>
      </c>
      <c r="I25" s="131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1"/>
        <v>0</v>
      </c>
      <c r="F26" s="132"/>
      <c r="G26" s="12">
        <f t="shared" si="2"/>
        <v>0</v>
      </c>
      <c r="H26" s="32">
        <f t="shared" si="3"/>
        <v>0</v>
      </c>
      <c r="I26" s="131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/>
      <c r="D27" s="93">
        <f t="shared" si="0"/>
        <v>0</v>
      </c>
      <c r="E27" s="94">
        <f t="shared" si="1"/>
        <v>0</v>
      </c>
      <c r="F27" s="134"/>
      <c r="G27" s="93">
        <f t="shared" si="2"/>
        <v>0</v>
      </c>
      <c r="H27" s="94">
        <f t="shared" si="3"/>
        <v>0</v>
      </c>
      <c r="I27" s="144">
        <f t="shared" si="4"/>
        <v>0</v>
      </c>
      <c r="J27" s="93">
        <f t="shared" si="5"/>
        <v>0</v>
      </c>
      <c r="K27" s="96">
        <f t="shared" si="6"/>
        <v>0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/>
      <c r="G28" s="18">
        <f t="shared" si="2"/>
        <v>0</v>
      </c>
      <c r="H28" s="31">
        <f t="shared" si="3"/>
        <v>0</v>
      </c>
      <c r="I28" s="137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1"/>
        <v>0</v>
      </c>
      <c r="F29" s="131"/>
      <c r="G29" s="12">
        <f t="shared" si="2"/>
        <v>0</v>
      </c>
      <c r="H29" s="32">
        <f t="shared" si="3"/>
        <v>0</v>
      </c>
      <c r="I29" s="131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/>
      <c r="G30" s="12">
        <f t="shared" si="2"/>
        <v>0</v>
      </c>
      <c r="H30" s="32">
        <f t="shared" si="3"/>
        <v>0</v>
      </c>
      <c r="I30" s="131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/>
      <c r="G31" s="12">
        <f t="shared" si="2"/>
        <v>0</v>
      </c>
      <c r="H31" s="32">
        <f t="shared" si="3"/>
        <v>0</v>
      </c>
      <c r="I31" s="131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>
        <v>18</v>
      </c>
      <c r="D32" s="93">
        <f t="shared" si="0"/>
        <v>0.4969973079312487</v>
      </c>
      <c r="E32" s="94">
        <f t="shared" si="1"/>
        <v>100</v>
      </c>
      <c r="F32" s="134">
        <v>440</v>
      </c>
      <c r="G32" s="93">
        <f t="shared" si="2"/>
        <v>2.1868515550254095</v>
      </c>
      <c r="H32" s="94">
        <f t="shared" si="3"/>
        <v>88.88888888888889</v>
      </c>
      <c r="I32" s="144">
        <f t="shared" si="4"/>
        <v>458</v>
      </c>
      <c r="J32" s="93">
        <f t="shared" si="5"/>
        <v>1.9290708449161822</v>
      </c>
      <c r="K32" s="96">
        <f t="shared" si="6"/>
        <v>89.27875243664717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/>
      <c r="G33" s="93">
        <f t="shared" si="2"/>
        <v>0</v>
      </c>
      <c r="H33" s="94">
        <f t="shared" si="3"/>
        <v>0</v>
      </c>
      <c r="I33" s="144">
        <f t="shared" si="4"/>
        <v>0</v>
      </c>
      <c r="J33" s="93">
        <f t="shared" si="5"/>
        <v>0</v>
      </c>
      <c r="K33" s="96">
        <f t="shared" si="6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>
        <f t="shared" si="1"/>
        <v>0</v>
      </c>
      <c r="F34" s="134"/>
      <c r="G34" s="93">
        <f t="shared" si="2"/>
        <v>0</v>
      </c>
      <c r="H34" s="94">
        <f t="shared" si="3"/>
        <v>0</v>
      </c>
      <c r="I34" s="144">
        <f t="shared" si="4"/>
        <v>0</v>
      </c>
      <c r="J34" s="93">
        <f t="shared" si="5"/>
        <v>0</v>
      </c>
      <c r="K34" s="96">
        <f t="shared" si="6"/>
        <v>0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>
        <f t="shared" si="1"/>
        <v>0</v>
      </c>
      <c r="F35" s="137"/>
      <c r="G35" s="25">
        <f t="shared" si="2"/>
        <v>0</v>
      </c>
      <c r="H35" s="36">
        <f t="shared" si="3"/>
        <v>0</v>
      </c>
      <c r="I35" s="137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>
        <f t="shared" si="1"/>
        <v>0</v>
      </c>
      <c r="F36" s="131"/>
      <c r="G36" s="27">
        <f t="shared" si="2"/>
        <v>0</v>
      </c>
      <c r="H36" s="37">
        <f t="shared" si="3"/>
        <v>0</v>
      </c>
      <c r="I36" s="131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>
        <f aca="true" t="shared" si="8" ref="E37:E57">C37*100/C$58</f>
        <v>0</v>
      </c>
      <c r="F37" s="139"/>
      <c r="G37" s="27">
        <f aca="true" t="shared" si="9" ref="G37:G58">F37*1000/$G$2</f>
        <v>0</v>
      </c>
      <c r="H37" s="37">
        <f aca="true" t="shared" si="10" ref="H37:H57">F37*100/F$58</f>
        <v>0</v>
      </c>
      <c r="I37" s="131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>
        <f t="shared" si="8"/>
        <v>0</v>
      </c>
      <c r="F38" s="134">
        <v>5</v>
      </c>
      <c r="G38" s="93">
        <f t="shared" si="9"/>
        <v>0.024850585852561474</v>
      </c>
      <c r="H38" s="94">
        <f t="shared" si="10"/>
        <v>1.0101010101010102</v>
      </c>
      <c r="I38" s="144">
        <f t="shared" si="11"/>
        <v>5</v>
      </c>
      <c r="J38" s="93">
        <f t="shared" si="12"/>
        <v>0.02105972538118103</v>
      </c>
      <c r="K38" s="112">
        <f t="shared" si="13"/>
        <v>0.9746588693957114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>
        <f t="shared" si="8"/>
        <v>0</v>
      </c>
      <c r="F39" s="137"/>
      <c r="G39" s="18">
        <f t="shared" si="9"/>
        <v>0</v>
      </c>
      <c r="H39" s="31">
        <f t="shared" si="10"/>
        <v>0</v>
      </c>
      <c r="I39" s="137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>
        <f t="shared" si="8"/>
        <v>0</v>
      </c>
      <c r="F40" s="131"/>
      <c r="G40" s="12">
        <f t="shared" si="9"/>
        <v>0</v>
      </c>
      <c r="H40" s="32">
        <f t="shared" si="10"/>
        <v>0</v>
      </c>
      <c r="I40" s="131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>
        <f t="shared" si="8"/>
        <v>0</v>
      </c>
      <c r="F41" s="131"/>
      <c r="G41" s="12">
        <f t="shared" si="9"/>
        <v>0</v>
      </c>
      <c r="H41" s="32">
        <f t="shared" si="10"/>
        <v>0</v>
      </c>
      <c r="I41" s="131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>
        <f t="shared" si="8"/>
        <v>0</v>
      </c>
      <c r="F42" s="132"/>
      <c r="G42" s="12">
        <f t="shared" si="9"/>
        <v>0</v>
      </c>
      <c r="H42" s="32">
        <f t="shared" si="10"/>
        <v>0</v>
      </c>
      <c r="I42" s="131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>
        <f t="shared" si="8"/>
        <v>0</v>
      </c>
      <c r="F43" s="134"/>
      <c r="G43" s="93">
        <f t="shared" si="9"/>
        <v>0</v>
      </c>
      <c r="H43" s="94">
        <f t="shared" si="10"/>
        <v>0</v>
      </c>
      <c r="I43" s="144">
        <f t="shared" si="11"/>
        <v>0</v>
      </c>
      <c r="J43" s="93">
        <f t="shared" si="12"/>
        <v>0</v>
      </c>
      <c r="K43" s="112">
        <f t="shared" si="13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7"/>
        <v>0</v>
      </c>
      <c r="E44" s="31">
        <f t="shared" si="8"/>
        <v>0</v>
      </c>
      <c r="F44" s="142"/>
      <c r="G44" s="18">
        <f t="shared" si="9"/>
        <v>0</v>
      </c>
      <c r="H44" s="31">
        <f t="shared" si="10"/>
        <v>0</v>
      </c>
      <c r="I44" s="137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7"/>
        <v>0</v>
      </c>
      <c r="E45" s="32">
        <f t="shared" si="8"/>
        <v>0</v>
      </c>
      <c r="F45" s="140"/>
      <c r="G45" s="12">
        <f t="shared" si="9"/>
        <v>0</v>
      </c>
      <c r="H45" s="32">
        <f t="shared" si="10"/>
        <v>0</v>
      </c>
      <c r="I45" s="131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>
        <f t="shared" si="8"/>
        <v>0</v>
      </c>
      <c r="F46" s="134"/>
      <c r="G46" s="93">
        <f t="shared" si="9"/>
        <v>0</v>
      </c>
      <c r="H46" s="94">
        <f t="shared" si="10"/>
        <v>0</v>
      </c>
      <c r="I46" s="144">
        <f t="shared" si="11"/>
        <v>0</v>
      </c>
      <c r="J46" s="93">
        <f t="shared" si="12"/>
        <v>0</v>
      </c>
      <c r="K46" s="96">
        <f t="shared" si="13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>
        <f t="shared" si="8"/>
        <v>0</v>
      </c>
      <c r="F47" s="134"/>
      <c r="G47" s="93">
        <f t="shared" si="9"/>
        <v>0</v>
      </c>
      <c r="H47" s="94">
        <f t="shared" si="10"/>
        <v>0</v>
      </c>
      <c r="I47" s="144">
        <f t="shared" si="11"/>
        <v>0</v>
      </c>
      <c r="J47" s="93">
        <f t="shared" si="12"/>
        <v>0</v>
      </c>
      <c r="K47" s="96">
        <f t="shared" si="13"/>
        <v>0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7"/>
        <v>0</v>
      </c>
      <c r="E48" s="94">
        <f t="shared" si="8"/>
        <v>0</v>
      </c>
      <c r="F48" s="134"/>
      <c r="G48" s="93">
        <f t="shared" si="9"/>
        <v>0</v>
      </c>
      <c r="H48" s="94">
        <f t="shared" si="10"/>
        <v>0</v>
      </c>
      <c r="I48" s="144">
        <f t="shared" si="11"/>
        <v>0</v>
      </c>
      <c r="J48" s="93">
        <f t="shared" si="12"/>
        <v>0</v>
      </c>
      <c r="K48" s="96">
        <f t="shared" si="13"/>
        <v>0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>
        <f t="shared" si="8"/>
        <v>0</v>
      </c>
      <c r="F49" s="137"/>
      <c r="G49" s="18">
        <f t="shared" si="9"/>
        <v>0</v>
      </c>
      <c r="H49" s="31">
        <f t="shared" si="10"/>
        <v>0</v>
      </c>
      <c r="I49" s="137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>
        <f t="shared" si="8"/>
        <v>0</v>
      </c>
      <c r="F50" s="131"/>
      <c r="G50" s="12">
        <f t="shared" si="9"/>
        <v>0</v>
      </c>
      <c r="H50" s="32">
        <f t="shared" si="10"/>
        <v>0</v>
      </c>
      <c r="I50" s="131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7"/>
        <v>0</v>
      </c>
      <c r="E51" s="32">
        <f t="shared" si="8"/>
        <v>0</v>
      </c>
      <c r="F51" s="131"/>
      <c r="G51" s="12">
        <f t="shared" si="9"/>
        <v>0</v>
      </c>
      <c r="H51" s="32">
        <f t="shared" si="10"/>
        <v>0</v>
      </c>
      <c r="I51" s="131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>
        <f t="shared" si="8"/>
        <v>0</v>
      </c>
      <c r="F52" s="131"/>
      <c r="G52" s="12">
        <f t="shared" si="9"/>
        <v>0</v>
      </c>
      <c r="H52" s="32">
        <f t="shared" si="10"/>
        <v>0</v>
      </c>
      <c r="I52" s="131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>
        <f t="shared" si="8"/>
        <v>0</v>
      </c>
      <c r="F53" s="131"/>
      <c r="G53" s="12">
        <f t="shared" si="9"/>
        <v>0</v>
      </c>
      <c r="H53" s="32">
        <f t="shared" si="10"/>
        <v>0</v>
      </c>
      <c r="I53" s="131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>
        <f t="shared" si="8"/>
        <v>0</v>
      </c>
      <c r="F54" s="131"/>
      <c r="G54" s="12">
        <f t="shared" si="9"/>
        <v>0</v>
      </c>
      <c r="H54" s="32">
        <f t="shared" si="10"/>
        <v>0</v>
      </c>
      <c r="I54" s="131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>
        <f t="shared" si="8"/>
        <v>0</v>
      </c>
      <c r="F55" s="131"/>
      <c r="G55" s="12">
        <f t="shared" si="9"/>
        <v>0</v>
      </c>
      <c r="H55" s="32">
        <f t="shared" si="10"/>
        <v>0</v>
      </c>
      <c r="I55" s="131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>
        <f t="shared" si="8"/>
        <v>0</v>
      </c>
      <c r="F56" s="131"/>
      <c r="G56" s="12">
        <f t="shared" si="9"/>
        <v>0</v>
      </c>
      <c r="H56" s="32">
        <f t="shared" si="10"/>
        <v>0</v>
      </c>
      <c r="I56" s="131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>
        <f t="shared" si="8"/>
        <v>0</v>
      </c>
      <c r="F57" s="138"/>
      <c r="G57" s="12">
        <f t="shared" si="9"/>
        <v>0</v>
      </c>
      <c r="H57" s="32">
        <f t="shared" si="10"/>
        <v>0</v>
      </c>
      <c r="I57" s="131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1"/>
      <c r="B58" s="82" t="s">
        <v>22</v>
      </c>
      <c r="C58" s="144">
        <f>C48+C47+C46+C43+C38+C34+C33+C32+C27+C22+C18+C17+C16+C14+C13+C11+C10+C8+C5</f>
        <v>18</v>
      </c>
      <c r="D58" s="214">
        <f t="shared" si="7"/>
        <v>0.4969973079312487</v>
      </c>
      <c r="E58" s="33"/>
      <c r="F58" s="144">
        <f>F48+F47+F46+F43+F38+F34+F33+F32+F27+F22+F18+F17+F16+F14+F13+F11+F10+F8+F5</f>
        <v>495</v>
      </c>
      <c r="G58" s="215">
        <f t="shared" si="9"/>
        <v>2.460207999403586</v>
      </c>
      <c r="H58" s="33"/>
      <c r="I58" s="144">
        <f>I48+I47+I46+I43+I38+I34+I33+I32+I27+I22+I18+I17+I16+I14+I13+I11+I10+I8+I5</f>
        <v>513</v>
      </c>
      <c r="J58" s="215">
        <f t="shared" si="12"/>
        <v>2.1607278241091734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58" sqref="F5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36">C5*1000/$D$2</f>
        <v>0</v>
      </c>
      <c r="E5" s="94">
        <f aca="true" t="shared" si="1" ref="E5:E36">IF(C$58=0,0,C5*100/C$58)</f>
        <v>0</v>
      </c>
      <c r="F5" s="134">
        <v>50</v>
      </c>
      <c r="G5" s="93">
        <f aca="true" t="shared" si="2" ref="G5:G36">F5*1000/$G$2</f>
        <v>0.24850585852561474</v>
      </c>
      <c r="H5" s="94">
        <f aca="true" t="shared" si="3" ref="H5:H36">F5*100/F$58</f>
        <v>3.3377837116154874</v>
      </c>
      <c r="I5" s="144">
        <f aca="true" t="shared" si="4" ref="I5:I36">SUM(C5,F5)</f>
        <v>50</v>
      </c>
      <c r="J5" s="93">
        <f aca="true" t="shared" si="5" ref="J5:J36">I5*1000/$J$2</f>
        <v>0.2105972538118103</v>
      </c>
      <c r="K5" s="96">
        <f aca="true" t="shared" si="6" ref="K5:K36">I5*100/I$58</f>
        <v>3.3377837116154874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t="shared" si="1"/>
        <v>0</v>
      </c>
      <c r="F6" s="137"/>
      <c r="G6" s="18">
        <f t="shared" si="2"/>
        <v>0</v>
      </c>
      <c r="H6" s="31">
        <f t="shared" si="3"/>
        <v>0</v>
      </c>
      <c r="I6" s="137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>
        <v>50</v>
      </c>
      <c r="G7" s="14">
        <f t="shared" si="2"/>
        <v>0.24850585852561474</v>
      </c>
      <c r="H7" s="35">
        <f t="shared" si="3"/>
        <v>3.3377837116154874</v>
      </c>
      <c r="I7" s="139">
        <f t="shared" si="4"/>
        <v>50</v>
      </c>
      <c r="J7" s="14">
        <f t="shared" si="5"/>
        <v>0.2105972538118103</v>
      </c>
      <c r="K7" s="13">
        <f t="shared" si="6"/>
        <v>3.3377837116154874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>
        <f t="shared" si="1"/>
        <v>0</v>
      </c>
      <c r="F8" s="134">
        <v>61</v>
      </c>
      <c r="G8" s="93">
        <f t="shared" si="2"/>
        <v>0.30317714740124996</v>
      </c>
      <c r="H8" s="94">
        <f t="shared" si="3"/>
        <v>4.0720961281708945</v>
      </c>
      <c r="I8" s="144">
        <f t="shared" si="4"/>
        <v>61</v>
      </c>
      <c r="J8" s="93">
        <f t="shared" si="5"/>
        <v>0.25692864965040857</v>
      </c>
      <c r="K8" s="96">
        <f t="shared" si="6"/>
        <v>4.0720961281708945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1"/>
        <v>0</v>
      </c>
      <c r="F9" s="132">
        <v>61</v>
      </c>
      <c r="G9" s="18">
        <f t="shared" si="2"/>
        <v>0.30317714740124996</v>
      </c>
      <c r="H9" s="31">
        <f t="shared" si="3"/>
        <v>4.0720961281708945</v>
      </c>
      <c r="I9" s="137">
        <f t="shared" si="4"/>
        <v>61</v>
      </c>
      <c r="J9" s="18">
        <f t="shared" si="5"/>
        <v>0.25692864965040857</v>
      </c>
      <c r="K9" s="19">
        <f t="shared" si="6"/>
        <v>4.0720961281708945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/>
      <c r="G10" s="93">
        <f t="shared" si="2"/>
        <v>0</v>
      </c>
      <c r="H10" s="94">
        <f t="shared" si="3"/>
        <v>0</v>
      </c>
      <c r="I10" s="144">
        <f t="shared" si="4"/>
        <v>0</v>
      </c>
      <c r="J10" s="93">
        <f t="shared" si="5"/>
        <v>0</v>
      </c>
      <c r="K10" s="96">
        <f t="shared" si="6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/>
      <c r="G11" s="93">
        <f t="shared" si="2"/>
        <v>0</v>
      </c>
      <c r="H11" s="94">
        <f t="shared" si="3"/>
        <v>0</v>
      </c>
      <c r="I11" s="144">
        <f t="shared" si="4"/>
        <v>0</v>
      </c>
      <c r="J11" s="93">
        <f t="shared" si="5"/>
        <v>0</v>
      </c>
      <c r="K11" s="96">
        <f t="shared" si="6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/>
      <c r="G12" s="29">
        <f t="shared" si="2"/>
        <v>0</v>
      </c>
      <c r="H12" s="34">
        <f t="shared" si="3"/>
        <v>0</v>
      </c>
      <c r="I12" s="132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>
        <f t="shared" si="1"/>
        <v>0</v>
      </c>
      <c r="F13" s="134"/>
      <c r="G13" s="101">
        <f t="shared" si="2"/>
        <v>0</v>
      </c>
      <c r="H13" s="102">
        <f t="shared" si="3"/>
        <v>0</v>
      </c>
      <c r="I13" s="162">
        <f t="shared" si="4"/>
        <v>0</v>
      </c>
      <c r="J13" s="101">
        <f t="shared" si="5"/>
        <v>0</v>
      </c>
      <c r="K13" s="103">
        <f t="shared" si="6"/>
        <v>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>
        <f t="shared" si="1"/>
        <v>0</v>
      </c>
      <c r="F14" s="134"/>
      <c r="G14" s="93">
        <f t="shared" si="2"/>
        <v>0</v>
      </c>
      <c r="H14" s="94">
        <f t="shared" si="3"/>
        <v>0</v>
      </c>
      <c r="I14" s="144">
        <f t="shared" si="4"/>
        <v>0</v>
      </c>
      <c r="J14" s="93">
        <f t="shared" si="5"/>
        <v>0</v>
      </c>
      <c r="K14" s="112">
        <f t="shared" si="6"/>
        <v>0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1"/>
        <v>0</v>
      </c>
      <c r="F15" s="132"/>
      <c r="G15" s="14">
        <f t="shared" si="2"/>
        <v>0</v>
      </c>
      <c r="H15" s="35">
        <f t="shared" si="3"/>
        <v>0</v>
      </c>
      <c r="I15" s="139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1"/>
        <v>0</v>
      </c>
      <c r="F16" s="134"/>
      <c r="G16" s="106">
        <f t="shared" si="2"/>
        <v>0</v>
      </c>
      <c r="H16" s="107">
        <f t="shared" si="3"/>
        <v>0</v>
      </c>
      <c r="I16" s="134">
        <f t="shared" si="4"/>
        <v>0</v>
      </c>
      <c r="J16" s="106">
        <f t="shared" si="5"/>
        <v>0</v>
      </c>
      <c r="K16" s="108">
        <f t="shared" si="6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1"/>
        <v>0</v>
      </c>
      <c r="F17" s="136"/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>
        <f t="shared" si="1"/>
        <v>0</v>
      </c>
      <c r="F18" s="134"/>
      <c r="G18" s="93">
        <f t="shared" si="2"/>
        <v>0</v>
      </c>
      <c r="H18" s="94">
        <f t="shared" si="3"/>
        <v>0</v>
      </c>
      <c r="I18" s="144">
        <f t="shared" si="4"/>
        <v>0</v>
      </c>
      <c r="J18" s="93">
        <f t="shared" si="5"/>
        <v>0</v>
      </c>
      <c r="K18" s="96">
        <f t="shared" si="6"/>
        <v>0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>
        <f t="shared" si="1"/>
        <v>0</v>
      </c>
      <c r="F19" s="137"/>
      <c r="G19" s="18">
        <f t="shared" si="2"/>
        <v>0</v>
      </c>
      <c r="H19" s="31">
        <f t="shared" si="3"/>
        <v>0</v>
      </c>
      <c r="I19" s="137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/>
      <c r="G20" s="12">
        <f t="shared" si="2"/>
        <v>0</v>
      </c>
      <c r="H20" s="32">
        <f t="shared" si="3"/>
        <v>0</v>
      </c>
      <c r="I20" s="131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/>
      <c r="G21" s="12">
        <f t="shared" si="2"/>
        <v>0</v>
      </c>
      <c r="H21" s="32">
        <f t="shared" si="3"/>
        <v>0</v>
      </c>
      <c r="I21" s="131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>
        <f t="shared" si="1"/>
        <v>0</v>
      </c>
      <c r="F22" s="134">
        <v>1387</v>
      </c>
      <c r="G22" s="93">
        <f t="shared" si="2"/>
        <v>6.893552515500553</v>
      </c>
      <c r="H22" s="94">
        <f t="shared" si="3"/>
        <v>92.59012016021362</v>
      </c>
      <c r="I22" s="144">
        <f t="shared" si="4"/>
        <v>1387</v>
      </c>
      <c r="J22" s="93">
        <f t="shared" si="5"/>
        <v>5.841967820739618</v>
      </c>
      <c r="K22" s="96">
        <f t="shared" si="6"/>
        <v>92.59012016021362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1"/>
        <v>0</v>
      </c>
      <c r="F23" s="137"/>
      <c r="G23" s="18">
        <f t="shared" si="2"/>
        <v>0</v>
      </c>
      <c r="H23" s="31">
        <f t="shared" si="3"/>
        <v>0</v>
      </c>
      <c r="I23" s="137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>
        <f t="shared" si="1"/>
        <v>0</v>
      </c>
      <c r="F24" s="131">
        <v>383</v>
      </c>
      <c r="G24" s="12">
        <f t="shared" si="2"/>
        <v>1.903554876306209</v>
      </c>
      <c r="H24" s="32">
        <f t="shared" si="3"/>
        <v>25.567423230974633</v>
      </c>
      <c r="I24" s="131">
        <f t="shared" si="4"/>
        <v>383</v>
      </c>
      <c r="J24" s="12">
        <f t="shared" si="5"/>
        <v>1.613174964198467</v>
      </c>
      <c r="K24" s="13">
        <f t="shared" si="6"/>
        <v>25.567423230974633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>
        <v>456</v>
      </c>
      <c r="G25" s="12">
        <f t="shared" si="2"/>
        <v>2.2663734297536062</v>
      </c>
      <c r="H25" s="32">
        <f t="shared" si="3"/>
        <v>30.440587449933243</v>
      </c>
      <c r="I25" s="131">
        <f t="shared" si="4"/>
        <v>456</v>
      </c>
      <c r="J25" s="12">
        <f t="shared" si="5"/>
        <v>1.92064695476371</v>
      </c>
      <c r="K25" s="13">
        <f t="shared" si="6"/>
        <v>30.440587449933243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1"/>
        <v>0</v>
      </c>
      <c r="F26" s="132">
        <v>108</v>
      </c>
      <c r="G26" s="12">
        <f t="shared" si="2"/>
        <v>0.5367726544153278</v>
      </c>
      <c r="H26" s="32">
        <f t="shared" si="3"/>
        <v>7.209612817089453</v>
      </c>
      <c r="I26" s="131">
        <f t="shared" si="4"/>
        <v>108</v>
      </c>
      <c r="J26" s="12">
        <f t="shared" si="5"/>
        <v>0.45489006823351025</v>
      </c>
      <c r="K26" s="13">
        <f t="shared" si="6"/>
        <v>7.209612817089453</v>
      </c>
    </row>
    <row r="27" spans="1:11" s="6" customFormat="1" ht="14.25" customHeight="1" thickBot="1">
      <c r="A27" s="97" t="s">
        <v>18</v>
      </c>
      <c r="B27" s="91" t="s">
        <v>53</v>
      </c>
      <c r="C27" s="147"/>
      <c r="D27" s="93">
        <f t="shared" si="0"/>
        <v>0</v>
      </c>
      <c r="E27" s="94">
        <f t="shared" si="1"/>
        <v>0</v>
      </c>
      <c r="F27" s="134"/>
      <c r="G27" s="93">
        <f t="shared" si="2"/>
        <v>0</v>
      </c>
      <c r="H27" s="94">
        <f t="shared" si="3"/>
        <v>0</v>
      </c>
      <c r="I27" s="144">
        <f t="shared" si="4"/>
        <v>0</v>
      </c>
      <c r="J27" s="93">
        <f t="shared" si="5"/>
        <v>0</v>
      </c>
      <c r="K27" s="96">
        <f t="shared" si="6"/>
        <v>0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/>
      <c r="G28" s="18">
        <f t="shared" si="2"/>
        <v>0</v>
      </c>
      <c r="H28" s="31">
        <f t="shared" si="3"/>
        <v>0</v>
      </c>
      <c r="I28" s="137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1"/>
        <v>0</v>
      </c>
      <c r="F29" s="131"/>
      <c r="G29" s="12">
        <f t="shared" si="2"/>
        <v>0</v>
      </c>
      <c r="H29" s="32">
        <f t="shared" si="3"/>
        <v>0</v>
      </c>
      <c r="I29" s="131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/>
      <c r="G30" s="12">
        <f t="shared" si="2"/>
        <v>0</v>
      </c>
      <c r="H30" s="32">
        <f t="shared" si="3"/>
        <v>0</v>
      </c>
      <c r="I30" s="131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/>
      <c r="G31" s="12">
        <f t="shared" si="2"/>
        <v>0</v>
      </c>
      <c r="H31" s="32">
        <f t="shared" si="3"/>
        <v>0</v>
      </c>
      <c r="I31" s="131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/>
      <c r="D32" s="93">
        <f t="shared" si="0"/>
        <v>0</v>
      </c>
      <c r="E32" s="94">
        <f t="shared" si="1"/>
        <v>0</v>
      </c>
      <c r="F32" s="134"/>
      <c r="G32" s="93">
        <f t="shared" si="2"/>
        <v>0</v>
      </c>
      <c r="H32" s="94">
        <f t="shared" si="3"/>
        <v>0</v>
      </c>
      <c r="I32" s="144">
        <f t="shared" si="4"/>
        <v>0</v>
      </c>
      <c r="J32" s="93">
        <f t="shared" si="5"/>
        <v>0</v>
      </c>
      <c r="K32" s="96">
        <f t="shared" si="6"/>
        <v>0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/>
      <c r="G33" s="93">
        <f t="shared" si="2"/>
        <v>0</v>
      </c>
      <c r="H33" s="94">
        <f t="shared" si="3"/>
        <v>0</v>
      </c>
      <c r="I33" s="144">
        <f t="shared" si="4"/>
        <v>0</v>
      </c>
      <c r="J33" s="93">
        <f t="shared" si="5"/>
        <v>0</v>
      </c>
      <c r="K33" s="96">
        <f t="shared" si="6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>
        <f t="shared" si="1"/>
        <v>0</v>
      </c>
      <c r="F34" s="134"/>
      <c r="G34" s="93">
        <f t="shared" si="2"/>
        <v>0</v>
      </c>
      <c r="H34" s="94">
        <f t="shared" si="3"/>
        <v>0</v>
      </c>
      <c r="I34" s="144">
        <f t="shared" si="4"/>
        <v>0</v>
      </c>
      <c r="J34" s="93">
        <f t="shared" si="5"/>
        <v>0</v>
      </c>
      <c r="K34" s="96">
        <f t="shared" si="6"/>
        <v>0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>
        <f t="shared" si="1"/>
        <v>0</v>
      </c>
      <c r="F35" s="137"/>
      <c r="G35" s="25">
        <f t="shared" si="2"/>
        <v>0</v>
      </c>
      <c r="H35" s="36">
        <f t="shared" si="3"/>
        <v>0</v>
      </c>
      <c r="I35" s="137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>
        <f t="shared" si="1"/>
        <v>0</v>
      </c>
      <c r="F36" s="131"/>
      <c r="G36" s="27">
        <f t="shared" si="2"/>
        <v>0</v>
      </c>
      <c r="H36" s="37">
        <f t="shared" si="3"/>
        <v>0</v>
      </c>
      <c r="I36" s="131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>
        <f aca="true" t="shared" si="8" ref="E37:E57">IF(C$58=0,0,C37*100/C$58)</f>
        <v>0</v>
      </c>
      <c r="F37" s="139"/>
      <c r="G37" s="27">
        <f aca="true" t="shared" si="9" ref="G37:G58">F37*1000/$G$2</f>
        <v>0</v>
      </c>
      <c r="H37" s="37">
        <f aca="true" t="shared" si="10" ref="H37:H57">F37*100/F$58</f>
        <v>0</v>
      </c>
      <c r="I37" s="131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>
        <f t="shared" si="8"/>
        <v>0</v>
      </c>
      <c r="F38" s="134"/>
      <c r="G38" s="93">
        <f t="shared" si="9"/>
        <v>0</v>
      </c>
      <c r="H38" s="94">
        <f t="shared" si="10"/>
        <v>0</v>
      </c>
      <c r="I38" s="144">
        <f t="shared" si="11"/>
        <v>0</v>
      </c>
      <c r="J38" s="93">
        <f t="shared" si="12"/>
        <v>0</v>
      </c>
      <c r="K38" s="112">
        <f t="shared" si="13"/>
        <v>0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>
        <f t="shared" si="8"/>
        <v>0</v>
      </c>
      <c r="F39" s="137"/>
      <c r="G39" s="18">
        <f t="shared" si="9"/>
        <v>0</v>
      </c>
      <c r="H39" s="31">
        <f t="shared" si="10"/>
        <v>0</v>
      </c>
      <c r="I39" s="137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>
        <f t="shared" si="8"/>
        <v>0</v>
      </c>
      <c r="F40" s="131"/>
      <c r="G40" s="12">
        <f t="shared" si="9"/>
        <v>0</v>
      </c>
      <c r="H40" s="32">
        <f t="shared" si="10"/>
        <v>0</v>
      </c>
      <c r="I40" s="131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>
        <f t="shared" si="8"/>
        <v>0</v>
      </c>
      <c r="F41" s="131"/>
      <c r="G41" s="12">
        <f t="shared" si="9"/>
        <v>0</v>
      </c>
      <c r="H41" s="32">
        <f t="shared" si="10"/>
        <v>0</v>
      </c>
      <c r="I41" s="131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>
        <f t="shared" si="8"/>
        <v>0</v>
      </c>
      <c r="F42" s="132"/>
      <c r="G42" s="12">
        <f t="shared" si="9"/>
        <v>0</v>
      </c>
      <c r="H42" s="32">
        <f t="shared" si="10"/>
        <v>0</v>
      </c>
      <c r="I42" s="131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>
        <f t="shared" si="8"/>
        <v>0</v>
      </c>
      <c r="F43" s="134"/>
      <c r="G43" s="93">
        <f t="shared" si="9"/>
        <v>0</v>
      </c>
      <c r="H43" s="94">
        <f t="shared" si="10"/>
        <v>0</v>
      </c>
      <c r="I43" s="144">
        <f t="shared" si="11"/>
        <v>0</v>
      </c>
      <c r="J43" s="93">
        <f t="shared" si="12"/>
        <v>0</v>
      </c>
      <c r="K43" s="112">
        <f t="shared" si="13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7"/>
        <v>0</v>
      </c>
      <c r="E44" s="31">
        <f t="shared" si="8"/>
        <v>0</v>
      </c>
      <c r="F44" s="142"/>
      <c r="G44" s="18">
        <f t="shared" si="9"/>
        <v>0</v>
      </c>
      <c r="H44" s="31">
        <f t="shared" si="10"/>
        <v>0</v>
      </c>
      <c r="I44" s="137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7"/>
        <v>0</v>
      </c>
      <c r="E45" s="32">
        <f t="shared" si="8"/>
        <v>0</v>
      </c>
      <c r="F45" s="140"/>
      <c r="G45" s="12">
        <f t="shared" si="9"/>
        <v>0</v>
      </c>
      <c r="H45" s="32">
        <f t="shared" si="10"/>
        <v>0</v>
      </c>
      <c r="I45" s="131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>
        <f t="shared" si="8"/>
        <v>0</v>
      </c>
      <c r="F46" s="134"/>
      <c r="G46" s="93">
        <f t="shared" si="9"/>
        <v>0</v>
      </c>
      <c r="H46" s="94">
        <f t="shared" si="10"/>
        <v>0</v>
      </c>
      <c r="I46" s="144">
        <f t="shared" si="11"/>
        <v>0</v>
      </c>
      <c r="J46" s="93">
        <f t="shared" si="12"/>
        <v>0</v>
      </c>
      <c r="K46" s="96">
        <f t="shared" si="13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>
        <f t="shared" si="8"/>
        <v>0</v>
      </c>
      <c r="F47" s="134"/>
      <c r="G47" s="93">
        <f t="shared" si="9"/>
        <v>0</v>
      </c>
      <c r="H47" s="94">
        <f t="shared" si="10"/>
        <v>0</v>
      </c>
      <c r="I47" s="144">
        <f t="shared" si="11"/>
        <v>0</v>
      </c>
      <c r="J47" s="93">
        <f t="shared" si="12"/>
        <v>0</v>
      </c>
      <c r="K47" s="96">
        <f t="shared" si="13"/>
        <v>0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7"/>
        <v>0</v>
      </c>
      <c r="E48" s="94">
        <f t="shared" si="8"/>
        <v>0</v>
      </c>
      <c r="F48" s="134"/>
      <c r="G48" s="93">
        <f t="shared" si="9"/>
        <v>0</v>
      </c>
      <c r="H48" s="94">
        <f t="shared" si="10"/>
        <v>0</v>
      </c>
      <c r="I48" s="144">
        <f t="shared" si="11"/>
        <v>0</v>
      </c>
      <c r="J48" s="93">
        <f t="shared" si="12"/>
        <v>0</v>
      </c>
      <c r="K48" s="96">
        <f t="shared" si="13"/>
        <v>0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>
        <f t="shared" si="8"/>
        <v>0</v>
      </c>
      <c r="F49" s="137"/>
      <c r="G49" s="18">
        <f t="shared" si="9"/>
        <v>0</v>
      </c>
      <c r="H49" s="31">
        <f t="shared" si="10"/>
        <v>0</v>
      </c>
      <c r="I49" s="137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>
        <f t="shared" si="8"/>
        <v>0</v>
      </c>
      <c r="F50" s="131"/>
      <c r="G50" s="12">
        <f t="shared" si="9"/>
        <v>0</v>
      </c>
      <c r="H50" s="32">
        <f t="shared" si="10"/>
        <v>0</v>
      </c>
      <c r="I50" s="131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7"/>
        <v>0</v>
      </c>
      <c r="E51" s="32">
        <f t="shared" si="8"/>
        <v>0</v>
      </c>
      <c r="F51" s="131"/>
      <c r="G51" s="12">
        <f t="shared" si="9"/>
        <v>0</v>
      </c>
      <c r="H51" s="32">
        <f t="shared" si="10"/>
        <v>0</v>
      </c>
      <c r="I51" s="131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>
        <f t="shared" si="8"/>
        <v>0</v>
      </c>
      <c r="F52" s="131"/>
      <c r="G52" s="12">
        <f t="shared" si="9"/>
        <v>0</v>
      </c>
      <c r="H52" s="32">
        <f t="shared" si="10"/>
        <v>0</v>
      </c>
      <c r="I52" s="131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>
        <f t="shared" si="8"/>
        <v>0</v>
      </c>
      <c r="F53" s="131"/>
      <c r="G53" s="12">
        <f t="shared" si="9"/>
        <v>0</v>
      </c>
      <c r="H53" s="32">
        <f t="shared" si="10"/>
        <v>0</v>
      </c>
      <c r="I53" s="131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>
        <f t="shared" si="8"/>
        <v>0</v>
      </c>
      <c r="F54" s="131"/>
      <c r="G54" s="12">
        <f t="shared" si="9"/>
        <v>0</v>
      </c>
      <c r="H54" s="32">
        <f t="shared" si="10"/>
        <v>0</v>
      </c>
      <c r="I54" s="131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>
        <f t="shared" si="8"/>
        <v>0</v>
      </c>
      <c r="F55" s="131"/>
      <c r="G55" s="12">
        <f t="shared" si="9"/>
        <v>0</v>
      </c>
      <c r="H55" s="32">
        <f t="shared" si="10"/>
        <v>0</v>
      </c>
      <c r="I55" s="131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>
        <f t="shared" si="8"/>
        <v>0</v>
      </c>
      <c r="F56" s="131"/>
      <c r="G56" s="12">
        <f t="shared" si="9"/>
        <v>0</v>
      </c>
      <c r="H56" s="32">
        <f t="shared" si="10"/>
        <v>0</v>
      </c>
      <c r="I56" s="131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>
        <f t="shared" si="8"/>
        <v>0</v>
      </c>
      <c r="F57" s="138"/>
      <c r="G57" s="12">
        <f t="shared" si="9"/>
        <v>0</v>
      </c>
      <c r="H57" s="32">
        <f t="shared" si="10"/>
        <v>0</v>
      </c>
      <c r="I57" s="131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1"/>
      <c r="B58" s="82" t="s">
        <v>22</v>
      </c>
      <c r="C58" s="147">
        <f>C48+C47+C46+C43+C38+C34+C33+C32+C27+C22+C18+C17+C16+C14+C13+C11+C10+C8+C5</f>
        <v>0</v>
      </c>
      <c r="D58" s="214">
        <f t="shared" si="7"/>
        <v>0</v>
      </c>
      <c r="E58" s="33"/>
      <c r="F58" s="144">
        <f>F48+F47+F46+F43+F38+F34+F33+F32+F27+F22+F18+F17+F16+F14+F13+F11+F10+F8+F5</f>
        <v>1498</v>
      </c>
      <c r="G58" s="215">
        <f t="shared" si="9"/>
        <v>7.445235521427418</v>
      </c>
      <c r="H58" s="33"/>
      <c r="I58" s="144">
        <f>I48+I47+I46+I43+I38+I34+I33+I32+I27+I22+I18+I17+I16+I14+I13+I11+I10+I8+I5</f>
        <v>1498</v>
      </c>
      <c r="J58" s="215">
        <f t="shared" si="12"/>
        <v>6.309493724201836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58" sqref="I5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99" t="s">
        <v>26</v>
      </c>
      <c r="C5" s="144"/>
      <c r="D5" s="93">
        <f aca="true" t="shared" si="0" ref="D5:D36">C5*1000/$D$2</f>
        <v>0</v>
      </c>
      <c r="E5" s="94">
        <f aca="true" t="shared" si="1" ref="E5:E36">C5*100/C$58</f>
        <v>0</v>
      </c>
      <c r="F5" s="134">
        <v>2</v>
      </c>
      <c r="G5" s="93">
        <f aca="true" t="shared" si="2" ref="G5:G36">F5*1000/$G$2</f>
        <v>0.00994023434102459</v>
      </c>
      <c r="H5" s="94">
        <f aca="true" t="shared" si="3" ref="H5:H36">F5*100/F$58</f>
        <v>0.0643915003219575</v>
      </c>
      <c r="I5" s="144">
        <f aca="true" t="shared" si="4" ref="I5:I36">SUM(C5,F5)</f>
        <v>2</v>
      </c>
      <c r="J5" s="93">
        <f aca="true" t="shared" si="5" ref="J5:J36">I5*1000/$J$2</f>
        <v>0.008423890152472411</v>
      </c>
      <c r="K5" s="96">
        <f aca="true" t="shared" si="6" ref="K5:K36">I5*100/I$58</f>
        <v>0.06428801028608165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t="shared" si="1"/>
        <v>0</v>
      </c>
      <c r="F6" s="137"/>
      <c r="G6" s="18">
        <f t="shared" si="2"/>
        <v>0</v>
      </c>
      <c r="H6" s="31">
        <f t="shared" si="3"/>
        <v>0</v>
      </c>
      <c r="I6" s="137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/>
      <c r="G7" s="14">
        <f t="shared" si="2"/>
        <v>0</v>
      </c>
      <c r="H7" s="35">
        <f t="shared" si="3"/>
        <v>0</v>
      </c>
      <c r="I7" s="139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89" t="s">
        <v>10</v>
      </c>
      <c r="B8" s="99" t="s">
        <v>38</v>
      </c>
      <c r="C8" s="147">
        <v>2</v>
      </c>
      <c r="D8" s="93">
        <f t="shared" si="0"/>
        <v>0.05522192310347208</v>
      </c>
      <c r="E8" s="94">
        <f t="shared" si="1"/>
        <v>40</v>
      </c>
      <c r="F8" s="134">
        <v>2386</v>
      </c>
      <c r="G8" s="93">
        <f t="shared" si="2"/>
        <v>11.858699568842335</v>
      </c>
      <c r="H8" s="94">
        <f t="shared" si="3"/>
        <v>76.8190598840953</v>
      </c>
      <c r="I8" s="144">
        <f t="shared" si="4"/>
        <v>2388</v>
      </c>
      <c r="J8" s="93">
        <f t="shared" si="5"/>
        <v>10.05812484205206</v>
      </c>
      <c r="K8" s="96">
        <f t="shared" si="6"/>
        <v>76.75988428158149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1"/>
        <v>0</v>
      </c>
      <c r="F9" s="132">
        <v>2208</v>
      </c>
      <c r="G9" s="18">
        <f t="shared" si="2"/>
        <v>10.974018712491146</v>
      </c>
      <c r="H9" s="31">
        <f t="shared" si="3"/>
        <v>71.08821635544108</v>
      </c>
      <c r="I9" s="137">
        <f t="shared" si="4"/>
        <v>2208</v>
      </c>
      <c r="J9" s="18">
        <f t="shared" si="5"/>
        <v>9.299974728329543</v>
      </c>
      <c r="K9" s="19">
        <f t="shared" si="6"/>
        <v>70.97396335583414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/>
      <c r="G10" s="93">
        <f t="shared" si="2"/>
        <v>0</v>
      </c>
      <c r="H10" s="94">
        <f t="shared" si="3"/>
        <v>0</v>
      </c>
      <c r="I10" s="144">
        <f t="shared" si="4"/>
        <v>0</v>
      </c>
      <c r="J10" s="93">
        <f t="shared" si="5"/>
        <v>0</v>
      </c>
      <c r="K10" s="96">
        <f t="shared" si="6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/>
      <c r="G11" s="93">
        <f t="shared" si="2"/>
        <v>0</v>
      </c>
      <c r="H11" s="94">
        <f t="shared" si="3"/>
        <v>0</v>
      </c>
      <c r="I11" s="144">
        <f t="shared" si="4"/>
        <v>0</v>
      </c>
      <c r="J11" s="93">
        <f t="shared" si="5"/>
        <v>0</v>
      </c>
      <c r="K11" s="96">
        <f t="shared" si="6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/>
      <c r="G12" s="29">
        <f t="shared" si="2"/>
        <v>0</v>
      </c>
      <c r="H12" s="34">
        <f t="shared" si="3"/>
        <v>0</v>
      </c>
      <c r="I12" s="132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>
        <f t="shared" si="1"/>
        <v>0</v>
      </c>
      <c r="F13" s="134"/>
      <c r="G13" s="101">
        <f t="shared" si="2"/>
        <v>0</v>
      </c>
      <c r="H13" s="102">
        <f t="shared" si="3"/>
        <v>0</v>
      </c>
      <c r="I13" s="162">
        <f t="shared" si="4"/>
        <v>0</v>
      </c>
      <c r="J13" s="101">
        <f t="shared" si="5"/>
        <v>0</v>
      </c>
      <c r="K13" s="103">
        <f t="shared" si="6"/>
        <v>0</v>
      </c>
    </row>
    <row r="14" spans="1:11" s="6" customFormat="1" ht="15.75" customHeight="1" thickBot="1">
      <c r="A14" s="97" t="s">
        <v>14</v>
      </c>
      <c r="B14" s="141" t="s">
        <v>43</v>
      </c>
      <c r="C14" s="147"/>
      <c r="D14" s="93">
        <f t="shared" si="0"/>
        <v>0</v>
      </c>
      <c r="E14" s="94">
        <f t="shared" si="1"/>
        <v>0</v>
      </c>
      <c r="F14" s="134"/>
      <c r="G14" s="93">
        <f t="shared" si="2"/>
        <v>0</v>
      </c>
      <c r="H14" s="94">
        <f t="shared" si="3"/>
        <v>0</v>
      </c>
      <c r="I14" s="144">
        <f t="shared" si="4"/>
        <v>0</v>
      </c>
      <c r="J14" s="93">
        <f t="shared" si="5"/>
        <v>0</v>
      </c>
      <c r="K14" s="112">
        <f t="shared" si="6"/>
        <v>0</v>
      </c>
    </row>
    <row r="15" spans="1:11" s="1" customFormat="1" ht="15.75" customHeight="1" thickBot="1">
      <c r="A15" s="4"/>
      <c r="B15" s="39" t="s">
        <v>44</v>
      </c>
      <c r="C15" s="149"/>
      <c r="D15" s="14">
        <f t="shared" si="0"/>
        <v>0</v>
      </c>
      <c r="E15" s="35">
        <f t="shared" si="1"/>
        <v>0</v>
      </c>
      <c r="F15" s="132"/>
      <c r="G15" s="14">
        <f t="shared" si="2"/>
        <v>0</v>
      </c>
      <c r="H15" s="35">
        <f t="shared" si="3"/>
        <v>0</v>
      </c>
      <c r="I15" s="139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1"/>
        <v>0</v>
      </c>
      <c r="F16" s="134"/>
      <c r="G16" s="106">
        <f t="shared" si="2"/>
        <v>0</v>
      </c>
      <c r="H16" s="107">
        <f t="shared" si="3"/>
        <v>0</v>
      </c>
      <c r="I16" s="134">
        <f t="shared" si="4"/>
        <v>0</v>
      </c>
      <c r="J16" s="106">
        <f t="shared" si="5"/>
        <v>0</v>
      </c>
      <c r="K16" s="108">
        <f t="shared" si="6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1"/>
        <v>0</v>
      </c>
      <c r="F17" s="136"/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8" customHeight="1" thickBot="1">
      <c r="A18" s="97" t="s">
        <v>17</v>
      </c>
      <c r="B18" s="91" t="s">
        <v>46</v>
      </c>
      <c r="C18" s="147"/>
      <c r="D18" s="93">
        <f t="shared" si="0"/>
        <v>0</v>
      </c>
      <c r="E18" s="94">
        <f t="shared" si="1"/>
        <v>0</v>
      </c>
      <c r="F18" s="134">
        <v>49</v>
      </c>
      <c r="G18" s="93">
        <f t="shared" si="2"/>
        <v>0.24353574135510245</v>
      </c>
      <c r="H18" s="94">
        <f t="shared" si="3"/>
        <v>1.5775917578879588</v>
      </c>
      <c r="I18" s="144">
        <f t="shared" si="4"/>
        <v>49</v>
      </c>
      <c r="J18" s="93">
        <f t="shared" si="5"/>
        <v>0.2063853087355741</v>
      </c>
      <c r="K18" s="96">
        <f t="shared" si="6"/>
        <v>1.5750562520090003</v>
      </c>
    </row>
    <row r="19" spans="1:11" s="1" customFormat="1" ht="14.25" customHeight="1">
      <c r="A19" s="4"/>
      <c r="B19" s="40" t="s">
        <v>47</v>
      </c>
      <c r="C19" s="145"/>
      <c r="D19" s="18">
        <f t="shared" si="0"/>
        <v>0</v>
      </c>
      <c r="E19" s="31">
        <f t="shared" si="1"/>
        <v>0</v>
      </c>
      <c r="F19" s="137"/>
      <c r="G19" s="18">
        <f t="shared" si="2"/>
        <v>0</v>
      </c>
      <c r="H19" s="31">
        <f t="shared" si="3"/>
        <v>0</v>
      </c>
      <c r="I19" s="137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/>
      <c r="G20" s="12">
        <f t="shared" si="2"/>
        <v>0</v>
      </c>
      <c r="H20" s="32">
        <f t="shared" si="3"/>
        <v>0</v>
      </c>
      <c r="I20" s="131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/>
      <c r="G21" s="12">
        <f t="shared" si="2"/>
        <v>0</v>
      </c>
      <c r="H21" s="32">
        <f t="shared" si="3"/>
        <v>0</v>
      </c>
      <c r="I21" s="131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>
        <f t="shared" si="1"/>
        <v>0</v>
      </c>
      <c r="F22" s="134">
        <v>103</v>
      </c>
      <c r="G22" s="93">
        <f t="shared" si="2"/>
        <v>0.5119220685627663</v>
      </c>
      <c r="H22" s="94">
        <f t="shared" si="3"/>
        <v>3.3161622665808115</v>
      </c>
      <c r="I22" s="144">
        <f t="shared" si="4"/>
        <v>103</v>
      </c>
      <c r="J22" s="93">
        <f t="shared" si="5"/>
        <v>0.4338303428523292</v>
      </c>
      <c r="K22" s="96">
        <f t="shared" si="6"/>
        <v>3.310832529733205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1"/>
        <v>0</v>
      </c>
      <c r="F23" s="137"/>
      <c r="G23" s="18">
        <f t="shared" si="2"/>
        <v>0</v>
      </c>
      <c r="H23" s="31">
        <f t="shared" si="3"/>
        <v>0</v>
      </c>
      <c r="I23" s="137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>
        <f t="shared" si="1"/>
        <v>0</v>
      </c>
      <c r="F24" s="131"/>
      <c r="G24" s="12">
        <f t="shared" si="2"/>
        <v>0</v>
      </c>
      <c r="H24" s="32">
        <f t="shared" si="3"/>
        <v>0</v>
      </c>
      <c r="I24" s="131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/>
      <c r="G25" s="12">
        <f t="shared" si="2"/>
        <v>0</v>
      </c>
      <c r="H25" s="32">
        <f t="shared" si="3"/>
        <v>0</v>
      </c>
      <c r="I25" s="131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1"/>
        <v>0</v>
      </c>
      <c r="F26" s="132"/>
      <c r="G26" s="12">
        <f t="shared" si="2"/>
        <v>0</v>
      </c>
      <c r="H26" s="32">
        <f t="shared" si="3"/>
        <v>0</v>
      </c>
      <c r="I26" s="131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>
        <v>1</v>
      </c>
      <c r="D27" s="93">
        <f t="shared" si="0"/>
        <v>0.02761096155173604</v>
      </c>
      <c r="E27" s="94">
        <f t="shared" si="1"/>
        <v>20</v>
      </c>
      <c r="F27" s="134">
        <v>44</v>
      </c>
      <c r="G27" s="93">
        <f t="shared" si="2"/>
        <v>0.21868515550254097</v>
      </c>
      <c r="H27" s="94">
        <f t="shared" si="3"/>
        <v>1.4166130070830651</v>
      </c>
      <c r="I27" s="144">
        <f t="shared" si="4"/>
        <v>45</v>
      </c>
      <c r="J27" s="93">
        <f t="shared" si="5"/>
        <v>0.18953752843062927</v>
      </c>
      <c r="K27" s="96">
        <f t="shared" si="6"/>
        <v>1.446480231436837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/>
      <c r="G28" s="18">
        <f t="shared" si="2"/>
        <v>0</v>
      </c>
      <c r="H28" s="31">
        <f t="shared" si="3"/>
        <v>0</v>
      </c>
      <c r="I28" s="137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1"/>
        <v>0</v>
      </c>
      <c r="F29" s="131"/>
      <c r="G29" s="12">
        <f t="shared" si="2"/>
        <v>0</v>
      </c>
      <c r="H29" s="32">
        <f t="shared" si="3"/>
        <v>0</v>
      </c>
      <c r="I29" s="131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>
        <v>4</v>
      </c>
      <c r="G30" s="12">
        <f t="shared" si="2"/>
        <v>0.01988046868204918</v>
      </c>
      <c r="H30" s="32">
        <f t="shared" si="3"/>
        <v>0.128783000643915</v>
      </c>
      <c r="I30" s="131">
        <f t="shared" si="4"/>
        <v>4</v>
      </c>
      <c r="J30" s="12">
        <f t="shared" si="5"/>
        <v>0.016847780304944823</v>
      </c>
      <c r="K30" s="13">
        <f t="shared" si="6"/>
        <v>0.1285760205721633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/>
      <c r="G31" s="12">
        <f t="shared" si="2"/>
        <v>0</v>
      </c>
      <c r="H31" s="32">
        <f t="shared" si="3"/>
        <v>0</v>
      </c>
      <c r="I31" s="131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>
        <v>1</v>
      </c>
      <c r="D32" s="93">
        <f t="shared" si="0"/>
        <v>0.02761096155173604</v>
      </c>
      <c r="E32" s="94">
        <f t="shared" si="1"/>
        <v>20</v>
      </c>
      <c r="F32" s="134">
        <v>13</v>
      </c>
      <c r="G32" s="93">
        <f t="shared" si="2"/>
        <v>0.06461152321665983</v>
      </c>
      <c r="H32" s="94">
        <f t="shared" si="3"/>
        <v>0.41854475209272374</v>
      </c>
      <c r="I32" s="144">
        <f t="shared" si="4"/>
        <v>14</v>
      </c>
      <c r="J32" s="93">
        <f t="shared" si="5"/>
        <v>0.058967231067306884</v>
      </c>
      <c r="K32" s="96">
        <f t="shared" si="6"/>
        <v>0.45001607200257154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/>
      <c r="G33" s="93">
        <f t="shared" si="2"/>
        <v>0</v>
      </c>
      <c r="H33" s="94">
        <f t="shared" si="3"/>
        <v>0</v>
      </c>
      <c r="I33" s="144">
        <f t="shared" si="4"/>
        <v>0</v>
      </c>
      <c r="J33" s="93">
        <f t="shared" si="5"/>
        <v>0</v>
      </c>
      <c r="K33" s="96">
        <f t="shared" si="6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>
        <f t="shared" si="1"/>
        <v>0</v>
      </c>
      <c r="F34" s="134">
        <v>385</v>
      </c>
      <c r="G34" s="93">
        <f t="shared" si="2"/>
        <v>1.9134951106472335</v>
      </c>
      <c r="H34" s="94">
        <f t="shared" si="3"/>
        <v>12.39536381197682</v>
      </c>
      <c r="I34" s="144">
        <f t="shared" si="4"/>
        <v>385</v>
      </c>
      <c r="J34" s="93">
        <f t="shared" si="5"/>
        <v>1.6215988543509392</v>
      </c>
      <c r="K34" s="96">
        <f t="shared" si="6"/>
        <v>12.375441980070716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>
        <f t="shared" si="1"/>
        <v>0</v>
      </c>
      <c r="F35" s="137">
        <v>20</v>
      </c>
      <c r="G35" s="25">
        <f t="shared" si="2"/>
        <v>0.0994023434102459</v>
      </c>
      <c r="H35" s="36">
        <f t="shared" si="3"/>
        <v>0.6439150032195751</v>
      </c>
      <c r="I35" s="137">
        <f t="shared" si="4"/>
        <v>20</v>
      </c>
      <c r="J35" s="25">
        <f t="shared" si="5"/>
        <v>0.08423890152472412</v>
      </c>
      <c r="K35" s="26">
        <f t="shared" si="6"/>
        <v>0.6428801028608164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>
        <f t="shared" si="1"/>
        <v>0</v>
      </c>
      <c r="F36" s="131"/>
      <c r="G36" s="27">
        <f t="shared" si="2"/>
        <v>0</v>
      </c>
      <c r="H36" s="37">
        <f t="shared" si="3"/>
        <v>0</v>
      </c>
      <c r="I36" s="131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>
        <f aca="true" t="shared" si="8" ref="E37:E57">C37*100/C$58</f>
        <v>0</v>
      </c>
      <c r="F37" s="139"/>
      <c r="G37" s="27">
        <f aca="true" t="shared" si="9" ref="G37:G58">F37*1000/$G$2</f>
        <v>0</v>
      </c>
      <c r="H37" s="37">
        <f aca="true" t="shared" si="10" ref="H37:H57">F37*100/F$58</f>
        <v>0</v>
      </c>
      <c r="I37" s="131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>
        <f t="shared" si="8"/>
        <v>0</v>
      </c>
      <c r="F38" s="134"/>
      <c r="G38" s="93">
        <f t="shared" si="9"/>
        <v>0</v>
      </c>
      <c r="H38" s="94">
        <f t="shared" si="10"/>
        <v>0</v>
      </c>
      <c r="I38" s="144">
        <f t="shared" si="11"/>
        <v>0</v>
      </c>
      <c r="J38" s="93">
        <f t="shared" si="12"/>
        <v>0</v>
      </c>
      <c r="K38" s="112">
        <f t="shared" si="13"/>
        <v>0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>
        <f t="shared" si="8"/>
        <v>0</v>
      </c>
      <c r="F39" s="137"/>
      <c r="G39" s="18">
        <f t="shared" si="9"/>
        <v>0</v>
      </c>
      <c r="H39" s="31">
        <f t="shared" si="10"/>
        <v>0</v>
      </c>
      <c r="I39" s="137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>
        <f t="shared" si="8"/>
        <v>0</v>
      </c>
      <c r="F40" s="131"/>
      <c r="G40" s="12">
        <f t="shared" si="9"/>
        <v>0</v>
      </c>
      <c r="H40" s="32">
        <f t="shared" si="10"/>
        <v>0</v>
      </c>
      <c r="I40" s="131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>
        <f t="shared" si="8"/>
        <v>0</v>
      </c>
      <c r="F41" s="131"/>
      <c r="G41" s="12">
        <f t="shared" si="9"/>
        <v>0</v>
      </c>
      <c r="H41" s="32">
        <f t="shared" si="10"/>
        <v>0</v>
      </c>
      <c r="I41" s="131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>
        <f t="shared" si="8"/>
        <v>0</v>
      </c>
      <c r="F42" s="132"/>
      <c r="G42" s="12">
        <f t="shared" si="9"/>
        <v>0</v>
      </c>
      <c r="H42" s="32">
        <f t="shared" si="10"/>
        <v>0</v>
      </c>
      <c r="I42" s="131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>
        <f t="shared" si="8"/>
        <v>0</v>
      </c>
      <c r="F43" s="134"/>
      <c r="G43" s="93">
        <f t="shared" si="9"/>
        <v>0</v>
      </c>
      <c r="H43" s="94">
        <f t="shared" si="10"/>
        <v>0</v>
      </c>
      <c r="I43" s="144">
        <f t="shared" si="11"/>
        <v>0</v>
      </c>
      <c r="J43" s="93">
        <f t="shared" si="12"/>
        <v>0</v>
      </c>
      <c r="K43" s="112">
        <f t="shared" si="13"/>
        <v>0</v>
      </c>
    </row>
    <row r="44" spans="1:11" s="1" customFormat="1" ht="33.75" customHeight="1">
      <c r="A44" s="9"/>
      <c r="B44" s="44" t="s">
        <v>81</v>
      </c>
      <c r="C44" s="145"/>
      <c r="D44" s="18">
        <f t="shared" si="7"/>
        <v>0</v>
      </c>
      <c r="E44" s="31">
        <f t="shared" si="8"/>
        <v>0</v>
      </c>
      <c r="F44" s="142"/>
      <c r="G44" s="18">
        <f t="shared" si="9"/>
        <v>0</v>
      </c>
      <c r="H44" s="31">
        <f t="shared" si="10"/>
        <v>0</v>
      </c>
      <c r="I44" s="137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79</v>
      </c>
      <c r="C45" s="146"/>
      <c r="D45" s="12">
        <f t="shared" si="7"/>
        <v>0</v>
      </c>
      <c r="E45" s="32">
        <f t="shared" si="8"/>
        <v>0</v>
      </c>
      <c r="F45" s="140"/>
      <c r="G45" s="12">
        <f t="shared" si="9"/>
        <v>0</v>
      </c>
      <c r="H45" s="32">
        <f t="shared" si="10"/>
        <v>0</v>
      </c>
      <c r="I45" s="131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>
        <f t="shared" si="8"/>
        <v>0</v>
      </c>
      <c r="F46" s="134"/>
      <c r="G46" s="93">
        <f t="shared" si="9"/>
        <v>0</v>
      </c>
      <c r="H46" s="94">
        <f t="shared" si="10"/>
        <v>0</v>
      </c>
      <c r="I46" s="144">
        <f t="shared" si="11"/>
        <v>0</v>
      </c>
      <c r="J46" s="93">
        <f t="shared" si="12"/>
        <v>0</v>
      </c>
      <c r="K46" s="96">
        <f t="shared" si="13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>
        <f t="shared" si="8"/>
        <v>0</v>
      </c>
      <c r="F47" s="134">
        <v>88</v>
      </c>
      <c r="G47" s="93">
        <f t="shared" si="9"/>
        <v>0.43737031100508195</v>
      </c>
      <c r="H47" s="94">
        <f t="shared" si="10"/>
        <v>2.8332260141661303</v>
      </c>
      <c r="I47" s="144">
        <f t="shared" si="11"/>
        <v>88</v>
      </c>
      <c r="J47" s="93">
        <f t="shared" si="12"/>
        <v>0.3706511667087861</v>
      </c>
      <c r="K47" s="96">
        <f t="shared" si="13"/>
        <v>2.8286724525875924</v>
      </c>
    </row>
    <row r="48" spans="1:11" s="6" customFormat="1" ht="19.5" customHeight="1" thickBot="1">
      <c r="A48" s="97" t="s">
        <v>30</v>
      </c>
      <c r="B48" s="91" t="s">
        <v>66</v>
      </c>
      <c r="C48" s="147">
        <v>1</v>
      </c>
      <c r="D48" s="93">
        <f t="shared" si="7"/>
        <v>0.02761096155173604</v>
      </c>
      <c r="E48" s="94">
        <f t="shared" si="8"/>
        <v>20</v>
      </c>
      <c r="F48" s="134">
        <v>36</v>
      </c>
      <c r="G48" s="93">
        <f t="shared" si="9"/>
        <v>0.17892421813844261</v>
      </c>
      <c r="H48" s="94">
        <f t="shared" si="10"/>
        <v>1.1590470057952351</v>
      </c>
      <c r="I48" s="144">
        <f t="shared" si="11"/>
        <v>37</v>
      </c>
      <c r="J48" s="93">
        <f t="shared" si="12"/>
        <v>0.1558419678207396</v>
      </c>
      <c r="K48" s="96">
        <f t="shared" si="13"/>
        <v>1.1893281902925104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>
        <f t="shared" si="8"/>
        <v>0</v>
      </c>
      <c r="F49" s="137"/>
      <c r="G49" s="18">
        <f t="shared" si="9"/>
        <v>0</v>
      </c>
      <c r="H49" s="31">
        <f t="shared" si="10"/>
        <v>0</v>
      </c>
      <c r="I49" s="137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>
        <f t="shared" si="8"/>
        <v>0</v>
      </c>
      <c r="F50" s="131"/>
      <c r="G50" s="12">
        <f t="shared" si="9"/>
        <v>0</v>
      </c>
      <c r="H50" s="32">
        <f t="shared" si="10"/>
        <v>0</v>
      </c>
      <c r="I50" s="131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6">
        <v>1</v>
      </c>
      <c r="D51" s="12">
        <f t="shared" si="7"/>
        <v>0.02761096155173604</v>
      </c>
      <c r="E51" s="32">
        <f t="shared" si="8"/>
        <v>20</v>
      </c>
      <c r="F51" s="131">
        <v>3</v>
      </c>
      <c r="G51" s="12">
        <f t="shared" si="9"/>
        <v>0.014910351511536885</v>
      </c>
      <c r="H51" s="32">
        <f t="shared" si="10"/>
        <v>0.09658725048293625</v>
      </c>
      <c r="I51" s="131">
        <f t="shared" si="11"/>
        <v>4</v>
      </c>
      <c r="J51" s="12">
        <f t="shared" si="12"/>
        <v>0.016847780304944823</v>
      </c>
      <c r="K51" s="13">
        <f t="shared" si="13"/>
        <v>0.1285760205721633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>
        <f t="shared" si="8"/>
        <v>0</v>
      </c>
      <c r="F52" s="131">
        <v>2</v>
      </c>
      <c r="G52" s="12">
        <f t="shared" si="9"/>
        <v>0.00994023434102459</v>
      </c>
      <c r="H52" s="32">
        <f t="shared" si="10"/>
        <v>0.0643915003219575</v>
      </c>
      <c r="I52" s="131">
        <f t="shared" si="11"/>
        <v>2</v>
      </c>
      <c r="J52" s="12">
        <f t="shared" si="12"/>
        <v>0.008423890152472411</v>
      </c>
      <c r="K52" s="13">
        <f t="shared" si="13"/>
        <v>0.06428801028608165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>
        <f t="shared" si="8"/>
        <v>0</v>
      </c>
      <c r="F53" s="131"/>
      <c r="G53" s="12">
        <f t="shared" si="9"/>
        <v>0</v>
      </c>
      <c r="H53" s="32">
        <f t="shared" si="10"/>
        <v>0</v>
      </c>
      <c r="I53" s="131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>
        <f t="shared" si="8"/>
        <v>0</v>
      </c>
      <c r="F54" s="131"/>
      <c r="G54" s="12">
        <f t="shared" si="9"/>
        <v>0</v>
      </c>
      <c r="H54" s="32">
        <f t="shared" si="10"/>
        <v>0</v>
      </c>
      <c r="I54" s="131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>
        <f t="shared" si="8"/>
        <v>0</v>
      </c>
      <c r="F55" s="131"/>
      <c r="G55" s="12">
        <f t="shared" si="9"/>
        <v>0</v>
      </c>
      <c r="H55" s="32">
        <f t="shared" si="10"/>
        <v>0</v>
      </c>
      <c r="I55" s="131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>
        <f t="shared" si="8"/>
        <v>0</v>
      </c>
      <c r="F56" s="131"/>
      <c r="G56" s="12">
        <f t="shared" si="9"/>
        <v>0</v>
      </c>
      <c r="H56" s="32">
        <f t="shared" si="10"/>
        <v>0</v>
      </c>
      <c r="I56" s="131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>
        <f t="shared" si="8"/>
        <v>0</v>
      </c>
      <c r="F57" s="138"/>
      <c r="G57" s="12">
        <f t="shared" si="9"/>
        <v>0</v>
      </c>
      <c r="H57" s="32">
        <f t="shared" si="10"/>
        <v>0</v>
      </c>
      <c r="I57" s="131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1"/>
      <c r="B58" s="82" t="s">
        <v>22</v>
      </c>
      <c r="C58" s="144">
        <f>C48+C47+C46+C43+C38+C34+C33+C32+C27+C22+C18+C17+C16+C14+C13+C11+C10+C8+C5</f>
        <v>5</v>
      </c>
      <c r="D58" s="214">
        <f t="shared" si="7"/>
        <v>0.1380548077586802</v>
      </c>
      <c r="E58" s="33"/>
      <c r="F58" s="144">
        <f>F48+F47+F46+F43+F38+F34+F33+F32+F27+F22+F18+F17+F16+F14+F13+F11+F10+F8+F5</f>
        <v>3106</v>
      </c>
      <c r="G58" s="215">
        <f t="shared" si="9"/>
        <v>15.437183931611187</v>
      </c>
      <c r="H58" s="33"/>
      <c r="I58" s="144">
        <f>I48+I47+I46+I43+I38+I34+I33+I32+I27+I22+I18+I17+I16+I14+I13+I11+I10+I8+I5</f>
        <v>3111</v>
      </c>
      <c r="J58" s="215">
        <f t="shared" si="12"/>
        <v>13.103361132170836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="75" zoomScaleNormal="75" zoomScalePageLayoutView="0" workbookViewId="0" topLeftCell="A1">
      <pane ySplit="4" topLeftCell="A5" activePane="bottomLeft" state="frozen"/>
      <selection pane="topLeft" activeCell="C7" sqref="C7"/>
      <selection pane="bottomLeft" activeCell="F7" sqref="F7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9" t="s">
        <v>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2:11" s="6" customFormat="1" ht="24" customHeight="1" thickBot="1">
      <c r="B2" s="210"/>
      <c r="C2" s="210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4.25" customHeight="1">
      <c r="A3" s="52" t="s">
        <v>0</v>
      </c>
      <c r="B3" s="253" t="s">
        <v>5</v>
      </c>
      <c r="C3" s="175" t="s">
        <v>1</v>
      </c>
      <c r="D3" s="176"/>
      <c r="E3" s="176"/>
      <c r="F3" s="175" t="s">
        <v>2</v>
      </c>
      <c r="G3" s="176"/>
      <c r="H3" s="176"/>
      <c r="I3" s="175" t="s">
        <v>3</v>
      </c>
      <c r="J3" s="176"/>
      <c r="K3" s="177"/>
    </row>
    <row r="4" spans="1:11" ht="34.5" customHeight="1" thickBot="1">
      <c r="A4" s="53" t="s">
        <v>4</v>
      </c>
      <c r="B4" s="254"/>
      <c r="C4" s="178" t="s">
        <v>6</v>
      </c>
      <c r="D4" s="179" t="s">
        <v>7</v>
      </c>
      <c r="E4" s="180" t="s">
        <v>8</v>
      </c>
      <c r="F4" s="178" t="s">
        <v>6</v>
      </c>
      <c r="G4" s="179" t="s">
        <v>7</v>
      </c>
      <c r="H4" s="180" t="s">
        <v>8</v>
      </c>
      <c r="I4" s="178" t="s">
        <v>6</v>
      </c>
      <c r="J4" s="179" t="s">
        <v>7</v>
      </c>
      <c r="K4" s="181" t="s">
        <v>8</v>
      </c>
    </row>
    <row r="5" spans="1:11" s="6" customFormat="1" ht="18" customHeight="1" thickBot="1">
      <c r="A5" s="113" t="s">
        <v>9</v>
      </c>
      <c r="B5" s="99" t="s">
        <v>26</v>
      </c>
      <c r="C5" s="134">
        <f>SUM(Област2018:КОЦ!C5)</f>
        <v>421</v>
      </c>
      <c r="D5" s="106">
        <f aca="true" t="shared" si="0" ref="D5:D36">C5*1000/$D$2</f>
        <v>11.624214813280872</v>
      </c>
      <c r="E5" s="107">
        <f aca="true" t="shared" si="1" ref="E5:E36">C5*100/C$58</f>
        <v>7.873573966710305</v>
      </c>
      <c r="F5" s="134">
        <f>SUM(Област2018:КОЦ!F5)</f>
        <v>851</v>
      </c>
      <c r="G5" s="106">
        <f aca="true" t="shared" si="2" ref="G5:G36">F5*1000/$G$2</f>
        <v>4.229569712105963</v>
      </c>
      <c r="H5" s="107">
        <f aca="true" t="shared" si="3" ref="H5:H36">F5*100/F$58</f>
        <v>2.2259422981350214</v>
      </c>
      <c r="I5" s="134">
        <f aca="true" t="shared" si="4" ref="I5:I36">SUM(C5,F5)</f>
        <v>1272</v>
      </c>
      <c r="J5" s="106">
        <f aca="true" t="shared" si="5" ref="J5:J36">I5*1000/$J$2</f>
        <v>5.357594136972454</v>
      </c>
      <c r="K5" s="182">
        <f aca="true" t="shared" si="6" ref="K5:K36">I5*100/I$58</f>
        <v>2.91890403414567</v>
      </c>
    </row>
    <row r="6" spans="1:11" s="7" customFormat="1" ht="17.25" customHeight="1">
      <c r="A6" s="4"/>
      <c r="B6" s="40" t="s">
        <v>36</v>
      </c>
      <c r="C6" s="167">
        <f>SUM(Област2018:КОЦ!C6)</f>
        <v>358</v>
      </c>
      <c r="D6" s="54">
        <f t="shared" si="0"/>
        <v>9.884724235521501</v>
      </c>
      <c r="E6" s="36">
        <f t="shared" si="1"/>
        <v>6.695343183093323</v>
      </c>
      <c r="F6" s="167">
        <f>SUM(Област2018:КОЦ!F6)</f>
        <v>440</v>
      </c>
      <c r="G6" s="25">
        <f t="shared" si="2"/>
        <v>2.1868515550254095</v>
      </c>
      <c r="H6" s="36">
        <f t="shared" si="3"/>
        <v>1.1508984855222202</v>
      </c>
      <c r="I6" s="170">
        <f t="shared" si="4"/>
        <v>798</v>
      </c>
      <c r="J6" s="25">
        <f t="shared" si="5"/>
        <v>3.361132170836492</v>
      </c>
      <c r="K6" s="55">
        <f t="shared" si="6"/>
        <v>1.8311992289687458</v>
      </c>
    </row>
    <row r="7" spans="1:11" s="7" customFormat="1" ht="18.75" customHeight="1" thickBot="1">
      <c r="A7" s="4"/>
      <c r="B7" s="39" t="s">
        <v>37</v>
      </c>
      <c r="C7" s="172">
        <f>SUM(Област2018:КОЦ!C7)</f>
        <v>0</v>
      </c>
      <c r="D7" s="54">
        <f t="shared" si="0"/>
        <v>0</v>
      </c>
      <c r="E7" s="36">
        <f t="shared" si="1"/>
        <v>0</v>
      </c>
      <c r="F7" s="168">
        <f>SUM(Област2018:КОЦ!F7)</f>
        <v>50</v>
      </c>
      <c r="G7" s="56">
        <f t="shared" si="2"/>
        <v>0.24850585852561474</v>
      </c>
      <c r="H7" s="34">
        <f t="shared" si="3"/>
        <v>0.1307839188093432</v>
      </c>
      <c r="I7" s="173">
        <f t="shared" si="4"/>
        <v>50</v>
      </c>
      <c r="J7" s="56">
        <f t="shared" si="5"/>
        <v>0.2105972538118103</v>
      </c>
      <c r="K7" s="55">
        <f t="shared" si="6"/>
        <v>0.1147367937950342</v>
      </c>
    </row>
    <row r="8" spans="1:11" s="6" customFormat="1" ht="18" customHeight="1" thickBot="1">
      <c r="A8" s="113" t="s">
        <v>10</v>
      </c>
      <c r="B8" s="99" t="s">
        <v>38</v>
      </c>
      <c r="C8" s="134">
        <f>SUM(Област2018:КОЦ!C8)</f>
        <v>11</v>
      </c>
      <c r="D8" s="106">
        <f t="shared" si="0"/>
        <v>0.30372057706909644</v>
      </c>
      <c r="E8" s="107">
        <f t="shared" si="1"/>
        <v>0.20572283523471105</v>
      </c>
      <c r="F8" s="134">
        <f>SUM(Област2018:КОЦ!F8)</f>
        <v>3272</v>
      </c>
      <c r="G8" s="106">
        <f t="shared" si="2"/>
        <v>16.26222338191623</v>
      </c>
      <c r="H8" s="107">
        <f t="shared" si="3"/>
        <v>8.55849964688342</v>
      </c>
      <c r="I8" s="134">
        <f t="shared" si="4"/>
        <v>3283</v>
      </c>
      <c r="J8" s="106">
        <f t="shared" si="5"/>
        <v>13.827815685283463</v>
      </c>
      <c r="K8" s="182">
        <f t="shared" si="6"/>
        <v>7.533617880581945</v>
      </c>
    </row>
    <row r="9" spans="1:11" s="7" customFormat="1" ht="15" customHeight="1" thickBot="1">
      <c r="A9" s="16"/>
      <c r="B9" s="40" t="s">
        <v>39</v>
      </c>
      <c r="C9" s="169">
        <f>SUM(Област2018:КОЦ!C9)</f>
        <v>0</v>
      </c>
      <c r="D9" s="54">
        <f t="shared" si="0"/>
        <v>0</v>
      </c>
      <c r="E9" s="57">
        <f t="shared" si="1"/>
        <v>0</v>
      </c>
      <c r="F9" s="169">
        <f>SUM(Област2018:КОЦ!F9)</f>
        <v>2570</v>
      </c>
      <c r="G9" s="54">
        <f t="shared" si="2"/>
        <v>12.773201128216598</v>
      </c>
      <c r="H9" s="58">
        <f t="shared" si="3"/>
        <v>6.722293426800241</v>
      </c>
      <c r="I9" s="170">
        <f t="shared" si="4"/>
        <v>2570</v>
      </c>
      <c r="J9" s="54">
        <f t="shared" si="5"/>
        <v>10.824698845927049</v>
      </c>
      <c r="K9" s="59">
        <f t="shared" si="6"/>
        <v>5.897471201064757</v>
      </c>
    </row>
    <row r="10" spans="1:11" s="6" customFormat="1" ht="20.25" customHeight="1" thickBot="1">
      <c r="A10" s="90" t="s">
        <v>11</v>
      </c>
      <c r="B10" s="91" t="s">
        <v>40</v>
      </c>
      <c r="C10" s="134">
        <f>SUM(Област2018:КОЦ!C10)</f>
        <v>3</v>
      </c>
      <c r="D10" s="106">
        <f t="shared" si="0"/>
        <v>0.08283288465520812</v>
      </c>
      <c r="E10" s="107">
        <f t="shared" si="1"/>
        <v>0.05610622779128483</v>
      </c>
      <c r="F10" s="134">
        <f>SUM(Област2018:КОЦ!F10)</f>
        <v>197</v>
      </c>
      <c r="G10" s="106">
        <f t="shared" si="2"/>
        <v>0.9791130825909221</v>
      </c>
      <c r="H10" s="107">
        <f t="shared" si="3"/>
        <v>0.5152886401088123</v>
      </c>
      <c r="I10" s="134">
        <f t="shared" si="4"/>
        <v>200</v>
      </c>
      <c r="J10" s="106">
        <f t="shared" si="5"/>
        <v>0.8423890152472412</v>
      </c>
      <c r="K10" s="182">
        <f t="shared" si="6"/>
        <v>0.4589471751801368</v>
      </c>
    </row>
    <row r="11" spans="1:11" s="7" customFormat="1" ht="27.75" customHeight="1" thickBot="1">
      <c r="A11" s="97" t="s">
        <v>12</v>
      </c>
      <c r="B11" s="141" t="s">
        <v>41</v>
      </c>
      <c r="C11" s="134">
        <f>SUM(Област2018:КОЦ!C11)</f>
        <v>6</v>
      </c>
      <c r="D11" s="106">
        <f t="shared" si="0"/>
        <v>0.16566576931041624</v>
      </c>
      <c r="E11" s="191">
        <f t="shared" si="1"/>
        <v>0.11221245558256966</v>
      </c>
      <c r="F11" s="134">
        <f>SUM(Област2018:КОЦ!F11)</f>
        <v>1077</v>
      </c>
      <c r="G11" s="190">
        <f t="shared" si="2"/>
        <v>5.3528161926417415</v>
      </c>
      <c r="H11" s="107">
        <f t="shared" si="3"/>
        <v>2.8170856111532525</v>
      </c>
      <c r="I11" s="184">
        <f t="shared" si="4"/>
        <v>1083</v>
      </c>
      <c r="J11" s="190">
        <f t="shared" si="5"/>
        <v>4.561536517563811</v>
      </c>
      <c r="K11" s="192">
        <f t="shared" si="6"/>
        <v>2.4851989536004404</v>
      </c>
    </row>
    <row r="12" spans="1:11" s="6" customFormat="1" ht="14.25" customHeight="1" thickBot="1">
      <c r="A12" s="17"/>
      <c r="B12" s="41" t="s">
        <v>78</v>
      </c>
      <c r="C12" s="169">
        <f>SUM(Област2018:КОЦ!C12)</f>
        <v>6</v>
      </c>
      <c r="D12" s="60">
        <f t="shared" si="0"/>
        <v>0.16566576931041624</v>
      </c>
      <c r="E12" s="61">
        <f t="shared" si="1"/>
        <v>0.11221245558256966</v>
      </c>
      <c r="F12" s="169">
        <f>SUM(Област2018:КОЦ!F12)</f>
        <v>1060</v>
      </c>
      <c r="G12" s="60">
        <f t="shared" si="2"/>
        <v>5.268324200743033</v>
      </c>
      <c r="H12" s="34">
        <f t="shared" si="3"/>
        <v>2.772619078758076</v>
      </c>
      <c r="I12" s="168">
        <f t="shared" si="4"/>
        <v>1066</v>
      </c>
      <c r="J12" s="60">
        <f t="shared" si="5"/>
        <v>4.489933451267795</v>
      </c>
      <c r="K12" s="62">
        <f t="shared" si="6"/>
        <v>2.446188443710129</v>
      </c>
    </row>
    <row r="13" spans="1:11" s="6" customFormat="1" ht="14.25" customHeight="1" thickBot="1">
      <c r="A13" s="98" t="s">
        <v>13</v>
      </c>
      <c r="B13" s="99" t="s">
        <v>42</v>
      </c>
      <c r="C13" s="211">
        <f>SUM(Област2018:КОЦ!C13)</f>
        <v>1</v>
      </c>
      <c r="D13" s="106">
        <f t="shared" si="0"/>
        <v>0.02761096155173604</v>
      </c>
      <c r="E13" s="107">
        <f t="shared" si="1"/>
        <v>0.018702075930428278</v>
      </c>
      <c r="F13" s="134">
        <f>SUM(Област2018:КОЦ!F13)</f>
        <v>1841</v>
      </c>
      <c r="G13" s="106">
        <f t="shared" si="2"/>
        <v>9.149985710913136</v>
      </c>
      <c r="H13" s="107">
        <f t="shared" si="3"/>
        <v>4.815463890560017</v>
      </c>
      <c r="I13" s="134">
        <f t="shared" si="4"/>
        <v>1842</v>
      </c>
      <c r="J13" s="106">
        <f t="shared" si="5"/>
        <v>7.758402830427091</v>
      </c>
      <c r="K13" s="182">
        <f t="shared" si="6"/>
        <v>4.2269034834090595</v>
      </c>
    </row>
    <row r="14" spans="1:11" s="8" customFormat="1" ht="16.5" customHeight="1" thickBot="1">
      <c r="A14" s="98" t="s">
        <v>14</v>
      </c>
      <c r="B14" s="91" t="s">
        <v>43</v>
      </c>
      <c r="C14" s="134">
        <f>SUM(Област2018:КОЦ!C14)</f>
        <v>7</v>
      </c>
      <c r="D14" s="190">
        <f t="shared" si="0"/>
        <v>0.19327673086215227</v>
      </c>
      <c r="E14" s="191">
        <f t="shared" si="1"/>
        <v>0.13091453151299795</v>
      </c>
      <c r="F14" s="134">
        <f>SUM(Област2018:КОЦ!F14)</f>
        <v>1713</v>
      </c>
      <c r="G14" s="190">
        <f t="shared" si="2"/>
        <v>8.513810713087562</v>
      </c>
      <c r="H14" s="107">
        <f t="shared" si="3"/>
        <v>4.480657058408098</v>
      </c>
      <c r="I14" s="184">
        <f t="shared" si="4"/>
        <v>1720</v>
      </c>
      <c r="J14" s="190">
        <f t="shared" si="5"/>
        <v>7.244545531126274</v>
      </c>
      <c r="K14" s="192">
        <f t="shared" si="6"/>
        <v>3.946945706549176</v>
      </c>
    </row>
    <row r="15" spans="1:11" s="7" customFormat="1" ht="14.25" customHeight="1" thickBot="1">
      <c r="A15" s="24"/>
      <c r="B15" s="46" t="s">
        <v>44</v>
      </c>
      <c r="C15" s="169">
        <f>SUM(Област2018:КОЦ!C15)</f>
        <v>0</v>
      </c>
      <c r="D15" s="60">
        <f t="shared" si="0"/>
        <v>0</v>
      </c>
      <c r="E15" s="61">
        <f t="shared" si="1"/>
        <v>0</v>
      </c>
      <c r="F15" s="169">
        <f>SUM(Област2018:КОЦ!F15)</f>
        <v>69</v>
      </c>
      <c r="G15" s="60">
        <f t="shared" si="2"/>
        <v>0.3429380847653483</v>
      </c>
      <c r="H15" s="34">
        <f t="shared" si="3"/>
        <v>0.18048180795689361</v>
      </c>
      <c r="I15" s="168">
        <f t="shared" si="4"/>
        <v>69</v>
      </c>
      <c r="J15" s="60">
        <f t="shared" si="5"/>
        <v>0.2906242102602982</v>
      </c>
      <c r="K15" s="62">
        <f t="shared" si="6"/>
        <v>0.1583367754371472</v>
      </c>
    </row>
    <row r="16" spans="1:11" s="7" customFormat="1" ht="18" customHeight="1" thickBot="1">
      <c r="A16" s="188" t="s">
        <v>15</v>
      </c>
      <c r="B16" s="99" t="s">
        <v>27</v>
      </c>
      <c r="C16" s="134">
        <f>SUM(Област2018:КОЦ!C16)</f>
        <v>16</v>
      </c>
      <c r="D16" s="190">
        <f t="shared" si="0"/>
        <v>0.4417753848277766</v>
      </c>
      <c r="E16" s="191">
        <f t="shared" si="1"/>
        <v>0.29923321488685245</v>
      </c>
      <c r="F16" s="134">
        <f>SUM(Област2018:КОЦ!F16)</f>
        <v>935</v>
      </c>
      <c r="G16" s="190">
        <f t="shared" si="2"/>
        <v>4.647059554428996</v>
      </c>
      <c r="H16" s="107">
        <f t="shared" si="3"/>
        <v>2.445659281734718</v>
      </c>
      <c r="I16" s="184">
        <f t="shared" si="4"/>
        <v>951</v>
      </c>
      <c r="J16" s="190">
        <f t="shared" si="5"/>
        <v>4.005559767500632</v>
      </c>
      <c r="K16" s="192">
        <f t="shared" si="6"/>
        <v>2.1822938179815505</v>
      </c>
    </row>
    <row r="17" spans="1:11" s="7" customFormat="1" ht="18" customHeight="1" thickBot="1">
      <c r="A17" s="189" t="s">
        <v>16</v>
      </c>
      <c r="B17" s="91" t="s">
        <v>45</v>
      </c>
      <c r="C17" s="134">
        <f>SUM(Област2018:КОЦ!C17)</f>
        <v>18</v>
      </c>
      <c r="D17" s="193">
        <f t="shared" si="0"/>
        <v>0.4969973079312487</v>
      </c>
      <c r="E17" s="194">
        <f t="shared" si="1"/>
        <v>0.336637366747709</v>
      </c>
      <c r="F17" s="134">
        <f>SUM(Област2018:КОЦ!F17)</f>
        <v>648</v>
      </c>
      <c r="G17" s="193">
        <f t="shared" si="2"/>
        <v>3.220635926491967</v>
      </c>
      <c r="H17" s="195">
        <f t="shared" si="3"/>
        <v>1.694959587769088</v>
      </c>
      <c r="I17" s="186">
        <f t="shared" si="4"/>
        <v>666</v>
      </c>
      <c r="J17" s="193">
        <f t="shared" si="5"/>
        <v>2.805155420773313</v>
      </c>
      <c r="K17" s="196">
        <f t="shared" si="6"/>
        <v>1.5282940933498554</v>
      </c>
    </row>
    <row r="18" spans="1:11" s="6" customFormat="1" ht="15.75" customHeight="1" thickBot="1">
      <c r="A18" s="98" t="s">
        <v>17</v>
      </c>
      <c r="B18" s="141" t="s">
        <v>46</v>
      </c>
      <c r="C18" s="134">
        <f>SUM(Област2018:КОЦ!C18)</f>
        <v>2</v>
      </c>
      <c r="D18" s="106">
        <f t="shared" si="0"/>
        <v>0.05522192310347208</v>
      </c>
      <c r="E18" s="107">
        <f t="shared" si="1"/>
        <v>0.037404151860856556</v>
      </c>
      <c r="F18" s="134">
        <f>SUM(Област2018:КОЦ!F18)</f>
        <v>8530</v>
      </c>
      <c r="G18" s="106">
        <f t="shared" si="2"/>
        <v>42.39509946446987</v>
      </c>
      <c r="H18" s="107">
        <f t="shared" si="3"/>
        <v>22.31173654887395</v>
      </c>
      <c r="I18" s="134">
        <f t="shared" si="4"/>
        <v>8532</v>
      </c>
      <c r="J18" s="106">
        <f t="shared" si="5"/>
        <v>35.936315390447305</v>
      </c>
      <c r="K18" s="182">
        <f t="shared" si="6"/>
        <v>19.578686493184634</v>
      </c>
    </row>
    <row r="19" spans="1:11" s="7" customFormat="1" ht="12.75" customHeight="1">
      <c r="A19" s="4"/>
      <c r="B19" s="40" t="s">
        <v>47</v>
      </c>
      <c r="C19" s="167">
        <f>SUM(Област2018:КОЦ!C19)</f>
        <v>0</v>
      </c>
      <c r="D19" s="54">
        <f t="shared" si="0"/>
        <v>0</v>
      </c>
      <c r="E19" s="57">
        <f t="shared" si="1"/>
        <v>0</v>
      </c>
      <c r="F19" s="167">
        <f>SUM(Област2018:КОЦ!F19)</f>
        <v>3</v>
      </c>
      <c r="G19" s="54">
        <f t="shared" si="2"/>
        <v>0.014910351511536885</v>
      </c>
      <c r="H19" s="36">
        <f t="shared" si="3"/>
        <v>0.007847035128560591</v>
      </c>
      <c r="I19" s="170">
        <f t="shared" si="4"/>
        <v>3</v>
      </c>
      <c r="J19" s="54">
        <f t="shared" si="5"/>
        <v>0.012635835228708618</v>
      </c>
      <c r="K19" s="59">
        <f t="shared" si="6"/>
        <v>0.006884207627702052</v>
      </c>
    </row>
    <row r="20" spans="1:11" s="7" customFormat="1" ht="14.25" customHeight="1">
      <c r="A20" s="4"/>
      <c r="B20" s="38" t="s">
        <v>48</v>
      </c>
      <c r="C20" s="171">
        <f>SUM(Област2018:КОЦ!C20)</f>
        <v>0</v>
      </c>
      <c r="D20" s="63">
        <f t="shared" si="0"/>
        <v>0</v>
      </c>
      <c r="E20" s="64">
        <f t="shared" si="1"/>
        <v>0</v>
      </c>
      <c r="F20" s="171">
        <f>SUM(Област2018:КОЦ!F20)</f>
        <v>2451</v>
      </c>
      <c r="G20" s="63">
        <f t="shared" si="2"/>
        <v>12.181757184925635</v>
      </c>
      <c r="H20" s="37">
        <f t="shared" si="3"/>
        <v>6.411027700034004</v>
      </c>
      <c r="I20" s="171">
        <f t="shared" si="4"/>
        <v>2451</v>
      </c>
      <c r="J20" s="63">
        <f t="shared" si="5"/>
        <v>10.323477381854941</v>
      </c>
      <c r="K20" s="65">
        <f t="shared" si="6"/>
        <v>5.624397631832576</v>
      </c>
    </row>
    <row r="21" spans="1:11" s="7" customFormat="1" ht="15" customHeight="1" thickBot="1">
      <c r="A21" s="4"/>
      <c r="B21" s="38" t="s">
        <v>49</v>
      </c>
      <c r="C21" s="172">
        <f>SUM(Област2018:КОЦ!C21)</f>
        <v>0</v>
      </c>
      <c r="D21" s="54">
        <f t="shared" si="0"/>
        <v>0</v>
      </c>
      <c r="E21" s="57">
        <f t="shared" si="1"/>
        <v>0</v>
      </c>
      <c r="F21" s="168">
        <f>SUM(Област2018:КОЦ!F21)</f>
        <v>1193</v>
      </c>
      <c r="G21" s="54">
        <f t="shared" si="2"/>
        <v>5.929349784421167</v>
      </c>
      <c r="H21" s="34">
        <f t="shared" si="3"/>
        <v>3.1205043027909287</v>
      </c>
      <c r="I21" s="170">
        <f t="shared" si="4"/>
        <v>1193</v>
      </c>
      <c r="J21" s="54">
        <f t="shared" si="5"/>
        <v>5.024850475949793</v>
      </c>
      <c r="K21" s="59">
        <f t="shared" si="6"/>
        <v>2.737619899949516</v>
      </c>
    </row>
    <row r="22" spans="1:11" s="6" customFormat="1" ht="12.75" customHeight="1" thickBot="1">
      <c r="A22" s="98" t="s">
        <v>28</v>
      </c>
      <c r="B22" s="91" t="s">
        <v>50</v>
      </c>
      <c r="C22" s="134">
        <f>SUM(Област2018:КОЦ!C22)</f>
        <v>2803</v>
      </c>
      <c r="D22" s="106">
        <f t="shared" si="0"/>
        <v>77.39352522951611</v>
      </c>
      <c r="E22" s="107">
        <f t="shared" si="1"/>
        <v>52.421918832990464</v>
      </c>
      <c r="F22" s="134">
        <f>SUM(Област2018:КОЦ!F22)</f>
        <v>5111</v>
      </c>
      <c r="G22" s="106">
        <f t="shared" si="2"/>
        <v>25.402268858488338</v>
      </c>
      <c r="H22" s="107">
        <f t="shared" si="3"/>
        <v>13.368732180691062</v>
      </c>
      <c r="I22" s="134">
        <f t="shared" si="4"/>
        <v>7914</v>
      </c>
      <c r="J22" s="106">
        <f t="shared" si="5"/>
        <v>33.333333333333336</v>
      </c>
      <c r="K22" s="182">
        <f t="shared" si="6"/>
        <v>18.160539721878013</v>
      </c>
    </row>
    <row r="23" spans="1:11" s="7" customFormat="1" ht="15.75" customHeight="1">
      <c r="A23" s="4"/>
      <c r="B23" s="40" t="s">
        <v>51</v>
      </c>
      <c r="C23" s="167">
        <f>SUM(Област2018:КОЦ!C23)</f>
        <v>236</v>
      </c>
      <c r="D23" s="54">
        <f t="shared" si="0"/>
        <v>6.516186926209706</v>
      </c>
      <c r="E23" s="36">
        <f t="shared" si="1"/>
        <v>4.413689919581073</v>
      </c>
      <c r="F23" s="167">
        <f>SUM(Област2018:КОЦ!F23)</f>
        <v>28</v>
      </c>
      <c r="G23" s="25">
        <f t="shared" si="2"/>
        <v>0.13916328077434426</v>
      </c>
      <c r="H23" s="66">
        <f t="shared" si="3"/>
        <v>0.0732389945332322</v>
      </c>
      <c r="I23" s="170">
        <f t="shared" si="4"/>
        <v>264</v>
      </c>
      <c r="J23" s="25">
        <f t="shared" si="5"/>
        <v>1.1119535001263583</v>
      </c>
      <c r="K23" s="55">
        <f t="shared" si="6"/>
        <v>0.6058102712377805</v>
      </c>
    </row>
    <row r="24" spans="1:11" s="7" customFormat="1" ht="15.75" customHeight="1">
      <c r="A24" s="4"/>
      <c r="B24" s="38" t="s">
        <v>52</v>
      </c>
      <c r="C24" s="171">
        <f>SUM(Област2018:КОЦ!C24)</f>
        <v>1028</v>
      </c>
      <c r="D24" s="63">
        <f t="shared" si="0"/>
        <v>28.384068475184648</v>
      </c>
      <c r="E24" s="37">
        <f t="shared" si="1"/>
        <v>19.22573405648027</v>
      </c>
      <c r="F24" s="171">
        <f>SUM(Област2018:КОЦ!F24)</f>
        <v>2190</v>
      </c>
      <c r="G24" s="27">
        <f t="shared" si="2"/>
        <v>10.884556603421926</v>
      </c>
      <c r="H24" s="67">
        <f t="shared" si="3"/>
        <v>5.728335643849232</v>
      </c>
      <c r="I24" s="171">
        <f t="shared" si="4"/>
        <v>3218</v>
      </c>
      <c r="J24" s="27">
        <f t="shared" si="5"/>
        <v>13.55403925532811</v>
      </c>
      <c r="K24" s="68">
        <f t="shared" si="6"/>
        <v>7.384460048648401</v>
      </c>
    </row>
    <row r="25" spans="1:11" s="7" customFormat="1" ht="17.25" customHeight="1">
      <c r="A25" s="4"/>
      <c r="B25" s="38" t="s">
        <v>85</v>
      </c>
      <c r="C25" s="171">
        <f>SUM(Област2018:КОЦ!C25)</f>
        <v>0</v>
      </c>
      <c r="D25" s="63">
        <f t="shared" si="0"/>
        <v>0</v>
      </c>
      <c r="E25" s="37">
        <f t="shared" si="1"/>
        <v>0</v>
      </c>
      <c r="F25" s="171">
        <f>SUM(Област2018:КОЦ!F25)</f>
        <v>1169</v>
      </c>
      <c r="G25" s="27">
        <f t="shared" si="2"/>
        <v>5.8100669723288725</v>
      </c>
      <c r="H25" s="67">
        <f t="shared" si="3"/>
        <v>3.0577280217624443</v>
      </c>
      <c r="I25" s="171">
        <f t="shared" si="4"/>
        <v>1169</v>
      </c>
      <c r="J25" s="27">
        <f t="shared" si="5"/>
        <v>4.923763794120124</v>
      </c>
      <c r="K25" s="68">
        <f t="shared" si="6"/>
        <v>2.6825462389278996</v>
      </c>
    </row>
    <row r="26" spans="1:11" s="7" customFormat="1" ht="15" customHeight="1" thickBot="1">
      <c r="A26" s="4"/>
      <c r="B26" s="38" t="s">
        <v>86</v>
      </c>
      <c r="C26" s="172">
        <f>SUM(Област2018:КОЦ!C26)</f>
        <v>30</v>
      </c>
      <c r="D26" s="54">
        <f t="shared" si="0"/>
        <v>0.8283288465520812</v>
      </c>
      <c r="E26" s="36">
        <f t="shared" si="1"/>
        <v>0.5610622779128484</v>
      </c>
      <c r="F26" s="168">
        <f>SUM(Област2018:КОЦ!F26)</f>
        <v>145</v>
      </c>
      <c r="G26" s="25">
        <f t="shared" si="2"/>
        <v>0.7206669897242828</v>
      </c>
      <c r="H26" s="58">
        <f t="shared" si="3"/>
        <v>0.3792733645470953</v>
      </c>
      <c r="I26" s="170">
        <f t="shared" si="4"/>
        <v>175</v>
      </c>
      <c r="J26" s="25">
        <f t="shared" si="5"/>
        <v>0.737090388341336</v>
      </c>
      <c r="K26" s="55">
        <f t="shared" si="6"/>
        <v>0.4015787782826197</v>
      </c>
    </row>
    <row r="27" spans="1:11" s="6" customFormat="1" ht="15" customHeight="1" thickBot="1">
      <c r="A27" s="98" t="s">
        <v>18</v>
      </c>
      <c r="B27" s="91" t="s">
        <v>53</v>
      </c>
      <c r="C27" s="134">
        <f>SUM(Област2018:КОЦ!C27)</f>
        <v>141</v>
      </c>
      <c r="D27" s="93">
        <f t="shared" si="0"/>
        <v>3.8931455787947815</v>
      </c>
      <c r="E27" s="94">
        <f t="shared" si="1"/>
        <v>2.6369927061903873</v>
      </c>
      <c r="F27" s="134">
        <f>SUM(Област2018:КОЦ!F27)</f>
        <v>3436</v>
      </c>
      <c r="G27" s="93">
        <f t="shared" si="2"/>
        <v>17.077322597880244</v>
      </c>
      <c r="H27" s="107">
        <f t="shared" si="3"/>
        <v>8.987470900578066</v>
      </c>
      <c r="I27" s="144">
        <f t="shared" si="4"/>
        <v>3577</v>
      </c>
      <c r="J27" s="93">
        <f t="shared" si="5"/>
        <v>15.066127537696909</v>
      </c>
      <c r="K27" s="112">
        <f t="shared" si="6"/>
        <v>8.208270228096746</v>
      </c>
    </row>
    <row r="28" spans="1:11" s="7" customFormat="1" ht="13.5" customHeight="1">
      <c r="A28" s="4"/>
      <c r="B28" s="40" t="s">
        <v>54</v>
      </c>
      <c r="C28" s="167">
        <f>SUM(Област2018:КОЦ!C28)</f>
        <v>0</v>
      </c>
      <c r="D28" s="54">
        <f t="shared" si="0"/>
        <v>0</v>
      </c>
      <c r="E28" s="57">
        <f t="shared" si="1"/>
        <v>0</v>
      </c>
      <c r="F28" s="167">
        <f>SUM(Област2018:КОЦ!F28)</f>
        <v>211</v>
      </c>
      <c r="G28" s="54">
        <f t="shared" si="2"/>
        <v>1.0486947229780943</v>
      </c>
      <c r="H28" s="36">
        <f t="shared" si="3"/>
        <v>0.5519081373754283</v>
      </c>
      <c r="I28" s="137">
        <f t="shared" si="4"/>
        <v>211</v>
      </c>
      <c r="J28" s="54">
        <f t="shared" si="5"/>
        <v>0.8887204110858394</v>
      </c>
      <c r="K28" s="59">
        <f t="shared" si="6"/>
        <v>0.4841892698150443</v>
      </c>
    </row>
    <row r="29" spans="1:11" s="7" customFormat="1" ht="13.5" customHeight="1">
      <c r="A29" s="4"/>
      <c r="B29" s="38" t="s">
        <v>55</v>
      </c>
      <c r="C29" s="171">
        <f>SUM(Област2018:КОЦ!C29)</f>
        <v>57</v>
      </c>
      <c r="D29" s="63">
        <f t="shared" si="0"/>
        <v>1.5738248084489543</v>
      </c>
      <c r="E29" s="64">
        <f t="shared" si="1"/>
        <v>1.0660183280344118</v>
      </c>
      <c r="F29" s="170">
        <f>SUM(Област2018:КОЦ!F29)</f>
        <v>50</v>
      </c>
      <c r="G29" s="63">
        <f t="shared" si="2"/>
        <v>0.24850585852561474</v>
      </c>
      <c r="H29" s="37">
        <f t="shared" si="3"/>
        <v>0.1307839188093432</v>
      </c>
      <c r="I29" s="131">
        <f t="shared" si="4"/>
        <v>107</v>
      </c>
      <c r="J29" s="63">
        <f t="shared" si="5"/>
        <v>0.450678123157274</v>
      </c>
      <c r="K29" s="65">
        <f t="shared" si="6"/>
        <v>0.24553673872137316</v>
      </c>
    </row>
    <row r="30" spans="1:11" s="7" customFormat="1" ht="16.5" customHeight="1">
      <c r="A30" s="4"/>
      <c r="B30" s="42" t="s">
        <v>56</v>
      </c>
      <c r="C30" s="171">
        <f>SUM(Област2018:КОЦ!C30)</f>
        <v>23</v>
      </c>
      <c r="D30" s="69">
        <f t="shared" si="0"/>
        <v>0.6350521156899289</v>
      </c>
      <c r="E30" s="70">
        <f t="shared" si="1"/>
        <v>0.4301477463998504</v>
      </c>
      <c r="F30" s="171">
        <f>SUM(Област2018:КОЦ!F30)</f>
        <v>374</v>
      </c>
      <c r="G30" s="69">
        <f t="shared" si="2"/>
        <v>1.8588238217715982</v>
      </c>
      <c r="H30" s="71">
        <f t="shared" si="3"/>
        <v>0.9782637126938871</v>
      </c>
      <c r="I30" s="138">
        <f t="shared" si="4"/>
        <v>397</v>
      </c>
      <c r="J30" s="69">
        <f t="shared" si="5"/>
        <v>1.6721421952657738</v>
      </c>
      <c r="K30" s="72">
        <f t="shared" si="6"/>
        <v>0.9110101427325715</v>
      </c>
    </row>
    <row r="31" spans="1:11" s="7" customFormat="1" ht="15.75" customHeight="1" thickBot="1">
      <c r="A31" s="16"/>
      <c r="B31" s="45" t="s">
        <v>57</v>
      </c>
      <c r="C31" s="172">
        <f>SUM(Област2018:КОЦ!C31)</f>
        <v>0</v>
      </c>
      <c r="D31" s="73">
        <f t="shared" si="0"/>
        <v>0</v>
      </c>
      <c r="E31" s="74">
        <f t="shared" si="1"/>
        <v>0</v>
      </c>
      <c r="F31" s="168">
        <f>SUM(Област2018:КОЦ!F31)</f>
        <v>449</v>
      </c>
      <c r="G31" s="73">
        <f t="shared" si="2"/>
        <v>2.23158260956002</v>
      </c>
      <c r="H31" s="75">
        <f t="shared" si="3"/>
        <v>1.174439590907902</v>
      </c>
      <c r="I31" s="135">
        <f t="shared" si="4"/>
        <v>449</v>
      </c>
      <c r="J31" s="73">
        <f t="shared" si="5"/>
        <v>1.8911633392300564</v>
      </c>
      <c r="K31" s="76">
        <f t="shared" si="6"/>
        <v>1.030336408279407</v>
      </c>
    </row>
    <row r="32" spans="1:11" s="6" customFormat="1" ht="16.5" customHeight="1" thickBot="1">
      <c r="A32" s="98" t="s">
        <v>75</v>
      </c>
      <c r="B32" s="91" t="s">
        <v>61</v>
      </c>
      <c r="C32" s="134">
        <f>SUM(Област2018:КОЦ!C32)</f>
        <v>126</v>
      </c>
      <c r="D32" s="106">
        <f t="shared" si="0"/>
        <v>3.478981155518741</v>
      </c>
      <c r="E32" s="182">
        <f t="shared" si="1"/>
        <v>2.356461567233963</v>
      </c>
      <c r="F32" s="134">
        <f>SUM(Област2018:КОЦ!F32)</f>
        <v>1885</v>
      </c>
      <c r="G32" s="106">
        <f t="shared" si="2"/>
        <v>9.368670866415675</v>
      </c>
      <c r="H32" s="200">
        <f t="shared" si="3"/>
        <v>4.930553739112239</v>
      </c>
      <c r="I32" s="187">
        <f t="shared" si="4"/>
        <v>2011</v>
      </c>
      <c r="J32" s="106">
        <f t="shared" si="5"/>
        <v>8.47022154831101</v>
      </c>
      <c r="K32" s="182">
        <f t="shared" si="6"/>
        <v>4.614713846436275</v>
      </c>
    </row>
    <row r="33" spans="1:11" s="7" customFormat="1" ht="27.75" customHeight="1" thickBot="1">
      <c r="A33" s="98" t="s">
        <v>76</v>
      </c>
      <c r="B33" s="91" t="s">
        <v>62</v>
      </c>
      <c r="C33" s="134">
        <f>SUM(Област2018:КОЦ!C33)</f>
        <v>20</v>
      </c>
      <c r="D33" s="190">
        <f t="shared" si="0"/>
        <v>0.5522192310347208</v>
      </c>
      <c r="E33" s="191">
        <f t="shared" si="1"/>
        <v>0.37404151860856555</v>
      </c>
      <c r="F33" s="134">
        <f>SUM(Област2018:КОЦ!F33)</f>
        <v>1212</v>
      </c>
      <c r="G33" s="190">
        <f t="shared" si="2"/>
        <v>6.023782010660901</v>
      </c>
      <c r="H33" s="107">
        <f t="shared" si="3"/>
        <v>3.170202191938479</v>
      </c>
      <c r="I33" s="184">
        <f t="shared" si="4"/>
        <v>1232</v>
      </c>
      <c r="J33" s="190">
        <f t="shared" si="5"/>
        <v>5.189116333923006</v>
      </c>
      <c r="K33" s="192">
        <f t="shared" si="6"/>
        <v>2.8271145991096427</v>
      </c>
    </row>
    <row r="34" spans="1:11" s="7" customFormat="1" ht="15.75" customHeight="1" thickBot="1">
      <c r="A34" s="98" t="s">
        <v>19</v>
      </c>
      <c r="B34" s="91" t="s">
        <v>58</v>
      </c>
      <c r="C34" s="134">
        <f>SUM(Област2018:КОЦ!C34)</f>
        <v>213</v>
      </c>
      <c r="D34" s="190">
        <f t="shared" si="0"/>
        <v>5.881134810519776</v>
      </c>
      <c r="E34" s="191">
        <f t="shared" si="1"/>
        <v>3.983542173181223</v>
      </c>
      <c r="F34" s="134">
        <f>SUM(Област2018:КОЦ!F34)</f>
        <v>2335</v>
      </c>
      <c r="G34" s="190">
        <f t="shared" si="2"/>
        <v>11.605223593146208</v>
      </c>
      <c r="H34" s="107">
        <f t="shared" si="3"/>
        <v>6.107609008396327</v>
      </c>
      <c r="I34" s="184">
        <f t="shared" si="4"/>
        <v>2548</v>
      </c>
      <c r="J34" s="190">
        <f t="shared" si="5"/>
        <v>10.732036054249853</v>
      </c>
      <c r="K34" s="192">
        <f t="shared" si="6"/>
        <v>5.846987011794942</v>
      </c>
    </row>
    <row r="35" spans="1:11" s="7" customFormat="1" ht="13.5" customHeight="1" thickBot="1">
      <c r="A35" s="4"/>
      <c r="B35" s="40" t="s">
        <v>59</v>
      </c>
      <c r="C35" s="167">
        <f>SUM(Област2018:КОЦ!C35)</f>
        <v>125</v>
      </c>
      <c r="D35" s="54">
        <f t="shared" si="0"/>
        <v>3.451370193967005</v>
      </c>
      <c r="E35" s="57">
        <f t="shared" si="1"/>
        <v>2.337759491303535</v>
      </c>
      <c r="F35" s="169">
        <f>SUM(Област2018:КОЦ!F35)</f>
        <v>1447</v>
      </c>
      <c r="G35" s="54">
        <f t="shared" si="2"/>
        <v>7.191759545731291</v>
      </c>
      <c r="H35" s="36">
        <f t="shared" si="3"/>
        <v>3.7848866103423924</v>
      </c>
      <c r="I35" s="170">
        <f t="shared" si="4"/>
        <v>1572</v>
      </c>
      <c r="J35" s="54">
        <f t="shared" si="5"/>
        <v>6.621177659843315</v>
      </c>
      <c r="K35" s="59">
        <f t="shared" si="6"/>
        <v>3.607324796915875</v>
      </c>
    </row>
    <row r="36" spans="1:11" s="6" customFormat="1" ht="15" customHeight="1" thickBot="1">
      <c r="A36" s="4"/>
      <c r="B36" s="43" t="s">
        <v>31</v>
      </c>
      <c r="C36" s="171">
        <f>SUM(Област2018:КОЦ!C36)</f>
        <v>122</v>
      </c>
      <c r="D36" s="63">
        <f t="shared" si="0"/>
        <v>3.368537309311797</v>
      </c>
      <c r="E36" s="64">
        <f t="shared" si="1"/>
        <v>2.2816532635122497</v>
      </c>
      <c r="F36" s="169">
        <f>SUM(Област2018:КОЦ!F36)</f>
        <v>812</v>
      </c>
      <c r="G36" s="63">
        <f t="shared" si="2"/>
        <v>4.035735142455984</v>
      </c>
      <c r="H36" s="37">
        <f t="shared" si="3"/>
        <v>2.1239308414637335</v>
      </c>
      <c r="I36" s="171">
        <f t="shared" si="4"/>
        <v>934</v>
      </c>
      <c r="J36" s="27">
        <f t="shared" si="5"/>
        <v>3.9339567012046164</v>
      </c>
      <c r="K36" s="68">
        <f t="shared" si="6"/>
        <v>2.1432833080912386</v>
      </c>
    </row>
    <row r="37" spans="1:11" s="7" customFormat="1" ht="15.75" customHeight="1" thickBot="1">
      <c r="A37" s="16"/>
      <c r="B37" s="38" t="s">
        <v>84</v>
      </c>
      <c r="C37" s="172">
        <f>SUM(Област2018:КОЦ!C37)</f>
        <v>0</v>
      </c>
      <c r="D37" s="77">
        <f aca="true" t="shared" si="7" ref="D37:D58">C37*1000/$D$2</f>
        <v>0</v>
      </c>
      <c r="E37" s="78">
        <f aca="true" t="shared" si="8" ref="E37:E57">C37*100/C$58</f>
        <v>0</v>
      </c>
      <c r="F37" s="169">
        <f>SUM(Област2018:КОЦ!F37)</f>
        <v>191</v>
      </c>
      <c r="G37" s="77">
        <f aca="true" t="shared" si="9" ref="G37:G58">F37*1000/$G$2</f>
        <v>0.9492923795678483</v>
      </c>
      <c r="H37" s="79">
        <f aca="true" t="shared" si="10" ref="H37:H57">F37*100/F$58</f>
        <v>0.49959456985169104</v>
      </c>
      <c r="I37" s="173">
        <f aca="true" t="shared" si="11" ref="I37:I57">SUM(C37,F37)</f>
        <v>191</v>
      </c>
      <c r="J37" s="77">
        <f aca="true" t="shared" si="12" ref="J37:J58">I37*1000/$J$2</f>
        <v>0.8044815095611153</v>
      </c>
      <c r="K37" s="80">
        <f aca="true" t="shared" si="13" ref="K37:K57">I37*100/I$58</f>
        <v>0.4382945522970306</v>
      </c>
    </row>
    <row r="38" spans="1:11" s="7" customFormat="1" ht="15.75" customHeight="1" thickBot="1">
      <c r="A38" s="98" t="s">
        <v>20</v>
      </c>
      <c r="B38" s="91" t="s">
        <v>32</v>
      </c>
      <c r="C38" s="134">
        <f>SUM(Област2018:КОЦ!C38)</f>
        <v>98</v>
      </c>
      <c r="D38" s="190">
        <f t="shared" si="7"/>
        <v>2.7058742320701317</v>
      </c>
      <c r="E38" s="191">
        <f t="shared" si="8"/>
        <v>1.8328034411819711</v>
      </c>
      <c r="F38" s="136">
        <f>SUM(Област2018:КОЦ!F38)</f>
        <v>2441</v>
      </c>
      <c r="G38" s="190">
        <f t="shared" si="9"/>
        <v>12.132056013220511</v>
      </c>
      <c r="H38" s="107">
        <f t="shared" si="10"/>
        <v>6.384870916272135</v>
      </c>
      <c r="I38" s="184">
        <f t="shared" si="11"/>
        <v>2539</v>
      </c>
      <c r="J38" s="190">
        <f t="shared" si="12"/>
        <v>10.694128548563727</v>
      </c>
      <c r="K38" s="192">
        <f t="shared" si="13"/>
        <v>5.826334388911836</v>
      </c>
    </row>
    <row r="39" spans="1:11" s="7" customFormat="1" ht="14.25" customHeight="1">
      <c r="A39" s="4"/>
      <c r="B39" s="40" t="s">
        <v>60</v>
      </c>
      <c r="C39" s="167">
        <f>SUM(Област2018:КОЦ!C39)</f>
        <v>18</v>
      </c>
      <c r="D39" s="54">
        <f t="shared" si="7"/>
        <v>0.4969973079312487</v>
      </c>
      <c r="E39" s="57">
        <f t="shared" si="8"/>
        <v>0.336637366747709</v>
      </c>
      <c r="F39" s="167">
        <f>SUM(Област2018:КОЦ!F39)</f>
        <v>563</v>
      </c>
      <c r="G39" s="54">
        <f t="shared" si="9"/>
        <v>2.798175966998422</v>
      </c>
      <c r="H39" s="36">
        <f t="shared" si="10"/>
        <v>1.4726269257932045</v>
      </c>
      <c r="I39" s="170">
        <f t="shared" si="11"/>
        <v>581</v>
      </c>
      <c r="J39" s="54">
        <f t="shared" si="12"/>
        <v>2.4471400892932356</v>
      </c>
      <c r="K39" s="59">
        <f t="shared" si="13"/>
        <v>1.3332415438982974</v>
      </c>
    </row>
    <row r="40" spans="1:11" s="7" customFormat="1" ht="15" customHeight="1">
      <c r="A40" s="4"/>
      <c r="B40" s="38" t="s">
        <v>34</v>
      </c>
      <c r="C40" s="171">
        <f>SUM(Област2018:КОЦ!C40)</f>
        <v>4</v>
      </c>
      <c r="D40" s="63">
        <f t="shared" si="7"/>
        <v>0.11044384620694415</v>
      </c>
      <c r="E40" s="64">
        <f t="shared" si="8"/>
        <v>0.07480830372171311</v>
      </c>
      <c r="F40" s="170">
        <f>SUM(Област2018:КОЦ!F40)</f>
        <v>118</v>
      </c>
      <c r="G40" s="63">
        <f t="shared" si="9"/>
        <v>0.5864738261204507</v>
      </c>
      <c r="H40" s="37">
        <f t="shared" si="10"/>
        <v>0.30865004839004995</v>
      </c>
      <c r="I40" s="171">
        <f t="shared" si="11"/>
        <v>122</v>
      </c>
      <c r="J40" s="63">
        <f t="shared" si="12"/>
        <v>0.5138572993008171</v>
      </c>
      <c r="K40" s="65">
        <f t="shared" si="13"/>
        <v>0.27995777685988343</v>
      </c>
    </row>
    <row r="41" spans="1:11" s="6" customFormat="1" ht="19.5" customHeight="1">
      <c r="A41" s="4"/>
      <c r="B41" s="38" t="s">
        <v>25</v>
      </c>
      <c r="C41" s="171">
        <f>SUM(Област2018:КОЦ!C41)</f>
        <v>0</v>
      </c>
      <c r="D41" s="63">
        <f t="shared" si="7"/>
        <v>0</v>
      </c>
      <c r="E41" s="64">
        <f t="shared" si="8"/>
        <v>0</v>
      </c>
      <c r="F41" s="170">
        <f>SUM(Област2018:КОЦ!F41)</f>
        <v>28</v>
      </c>
      <c r="G41" s="63">
        <f t="shared" si="9"/>
        <v>0.13916328077434426</v>
      </c>
      <c r="H41" s="37">
        <f t="shared" si="10"/>
        <v>0.0732389945332322</v>
      </c>
      <c r="I41" s="171">
        <f t="shared" si="11"/>
        <v>28</v>
      </c>
      <c r="J41" s="63">
        <f t="shared" si="12"/>
        <v>0.11793446213461377</v>
      </c>
      <c r="K41" s="65">
        <f t="shared" si="13"/>
        <v>0.06425260452521915</v>
      </c>
    </row>
    <row r="42" spans="1:11" s="6" customFormat="1" ht="16.5" customHeight="1" thickBot="1">
      <c r="A42" s="5"/>
      <c r="B42" s="38" t="s">
        <v>35</v>
      </c>
      <c r="C42" s="172">
        <f>SUM(Област2018:КОЦ!C42)</f>
        <v>38</v>
      </c>
      <c r="D42" s="60">
        <f t="shared" si="7"/>
        <v>1.0492165389659696</v>
      </c>
      <c r="E42" s="61">
        <f t="shared" si="8"/>
        <v>0.7106788853562745</v>
      </c>
      <c r="F42" s="168">
        <f>SUM(Област2018:КОЦ!F42)</f>
        <v>712</v>
      </c>
      <c r="G42" s="60">
        <f t="shared" si="9"/>
        <v>3.5387234254047537</v>
      </c>
      <c r="H42" s="34">
        <f t="shared" si="10"/>
        <v>1.8623630038450472</v>
      </c>
      <c r="I42" s="168">
        <f t="shared" si="11"/>
        <v>750</v>
      </c>
      <c r="J42" s="60">
        <f t="shared" si="12"/>
        <v>3.1589588071771546</v>
      </c>
      <c r="K42" s="62">
        <f t="shared" si="13"/>
        <v>1.7210519069255128</v>
      </c>
    </row>
    <row r="43" spans="1:11" s="6" customFormat="1" ht="22.5" customHeight="1" thickBot="1">
      <c r="A43" s="98" t="s">
        <v>21</v>
      </c>
      <c r="B43" s="91" t="s">
        <v>64</v>
      </c>
      <c r="C43" s="134">
        <f>SUM(Област2018:КОЦ!C43)</f>
        <v>375</v>
      </c>
      <c r="D43" s="106">
        <f t="shared" si="7"/>
        <v>10.354110581901015</v>
      </c>
      <c r="E43" s="107">
        <f t="shared" si="8"/>
        <v>7.013278473910604</v>
      </c>
      <c r="F43" s="134">
        <f>SUM(Област2018:КОЦ!F43)</f>
        <v>0</v>
      </c>
      <c r="G43" s="106">
        <f t="shared" si="9"/>
        <v>0</v>
      </c>
      <c r="H43" s="107">
        <f t="shared" si="10"/>
        <v>0</v>
      </c>
      <c r="I43" s="134">
        <f t="shared" si="11"/>
        <v>375</v>
      </c>
      <c r="J43" s="106">
        <f t="shared" si="12"/>
        <v>1.5794794035885773</v>
      </c>
      <c r="K43" s="182">
        <f t="shared" si="13"/>
        <v>0.8605259534627564</v>
      </c>
    </row>
    <row r="44" spans="1:11" s="6" customFormat="1" ht="27" customHeight="1">
      <c r="A44" s="9"/>
      <c r="B44" s="127" t="s">
        <v>81</v>
      </c>
      <c r="C44" s="167">
        <f>SUM(Област2018:КОЦ!C44)</f>
        <v>43</v>
      </c>
      <c r="D44" s="54">
        <f t="shared" si="7"/>
        <v>1.1872713467246496</v>
      </c>
      <c r="E44" s="36">
        <f t="shared" si="8"/>
        <v>0.8041892650084159</v>
      </c>
      <c r="F44" s="133">
        <f>SUM(Област2018:КОЦ!F44)</f>
        <v>0</v>
      </c>
      <c r="G44" s="54">
        <f t="shared" si="9"/>
        <v>0</v>
      </c>
      <c r="H44" s="36">
        <f t="shared" si="10"/>
        <v>0</v>
      </c>
      <c r="I44" s="170">
        <f t="shared" si="11"/>
        <v>43</v>
      </c>
      <c r="J44" s="54">
        <f t="shared" si="12"/>
        <v>0.18111363827815685</v>
      </c>
      <c r="K44" s="59">
        <f t="shared" si="13"/>
        <v>0.09867364266372941</v>
      </c>
    </row>
    <row r="45" spans="1:11" s="7" customFormat="1" ht="15" customHeight="1" thickBot="1">
      <c r="A45" s="4"/>
      <c r="B45" s="43" t="s">
        <v>80</v>
      </c>
      <c r="C45" s="168">
        <f>SUM(Област2018:КОЦ!C45)</f>
        <v>34</v>
      </c>
      <c r="D45" s="77">
        <f t="shared" si="7"/>
        <v>0.9387726927590253</v>
      </c>
      <c r="E45" s="79">
        <f t="shared" si="8"/>
        <v>0.6358705816345614</v>
      </c>
      <c r="F45" s="136">
        <f>SUM(Област2018:КОЦ!F45)</f>
        <v>0</v>
      </c>
      <c r="G45" s="77">
        <f t="shared" si="9"/>
        <v>0</v>
      </c>
      <c r="H45" s="79">
        <f t="shared" si="10"/>
        <v>0</v>
      </c>
      <c r="I45" s="173">
        <f t="shared" si="11"/>
        <v>34</v>
      </c>
      <c r="J45" s="77">
        <f t="shared" si="12"/>
        <v>0.143206132592031</v>
      </c>
      <c r="K45" s="80">
        <f t="shared" si="13"/>
        <v>0.07802101978062324</v>
      </c>
    </row>
    <row r="46" spans="1:11" s="7" customFormat="1" ht="19.5" customHeight="1" thickBot="1">
      <c r="A46" s="98" t="s">
        <v>77</v>
      </c>
      <c r="B46" s="91" t="s">
        <v>63</v>
      </c>
      <c r="C46" s="134">
        <f>SUM(Област2018:КОЦ!C46)</f>
        <v>12</v>
      </c>
      <c r="D46" s="190">
        <f t="shared" si="7"/>
        <v>0.3313315386208325</v>
      </c>
      <c r="E46" s="191">
        <f t="shared" si="8"/>
        <v>0.22442491116513932</v>
      </c>
      <c r="F46" s="134">
        <f>SUM(Област2018:КОЦ!F46)</f>
        <v>4</v>
      </c>
      <c r="G46" s="190">
        <f t="shared" si="9"/>
        <v>0.01988046868204918</v>
      </c>
      <c r="H46" s="107">
        <f t="shared" si="10"/>
        <v>0.010462713504747456</v>
      </c>
      <c r="I46" s="184">
        <f t="shared" si="11"/>
        <v>16</v>
      </c>
      <c r="J46" s="190">
        <f t="shared" si="12"/>
        <v>0.06739112121977929</v>
      </c>
      <c r="K46" s="192">
        <f t="shared" si="13"/>
        <v>0.036715774014410944</v>
      </c>
    </row>
    <row r="47" spans="1:11" s="6" customFormat="1" ht="20.25" customHeight="1" thickBot="1">
      <c r="A47" s="98" t="s">
        <v>29</v>
      </c>
      <c r="B47" s="91" t="s">
        <v>65</v>
      </c>
      <c r="C47" s="134">
        <f>SUM(Област2018:КОЦ!C47)</f>
        <v>195</v>
      </c>
      <c r="D47" s="106">
        <f t="shared" si="7"/>
        <v>5.384137502588528</v>
      </c>
      <c r="E47" s="107">
        <f t="shared" si="8"/>
        <v>3.6469048064335143</v>
      </c>
      <c r="F47" s="134">
        <f>SUM(Област2018:КОЦ!F47)</f>
        <v>862</v>
      </c>
      <c r="G47" s="106">
        <f t="shared" si="9"/>
        <v>4.2842410009815985</v>
      </c>
      <c r="H47" s="107">
        <f t="shared" si="10"/>
        <v>2.254714760273077</v>
      </c>
      <c r="I47" s="134">
        <f t="shared" si="11"/>
        <v>1057</v>
      </c>
      <c r="J47" s="106">
        <f t="shared" si="12"/>
        <v>4.45202594558167</v>
      </c>
      <c r="K47" s="182">
        <f t="shared" si="13"/>
        <v>2.425535820827023</v>
      </c>
    </row>
    <row r="48" spans="1:11" s="6" customFormat="1" ht="16.5" customHeight="1" thickBot="1">
      <c r="A48" s="98" t="s">
        <v>30</v>
      </c>
      <c r="B48" s="91" t="s">
        <v>66</v>
      </c>
      <c r="C48" s="134">
        <f>SUM(Област2018:КОЦ!C48)</f>
        <v>879</v>
      </c>
      <c r="D48" s="106">
        <f t="shared" si="7"/>
        <v>24.27003520397598</v>
      </c>
      <c r="E48" s="107">
        <f t="shared" si="8"/>
        <v>16.439124742846456</v>
      </c>
      <c r="F48" s="134">
        <f>SUM(Област2018:КОЦ!F48)</f>
        <v>1881</v>
      </c>
      <c r="G48" s="106">
        <f t="shared" si="9"/>
        <v>9.348790397733627</v>
      </c>
      <c r="H48" s="107">
        <f t="shared" si="10"/>
        <v>4.9200910256074915</v>
      </c>
      <c r="I48" s="134">
        <f t="shared" si="11"/>
        <v>2760</v>
      </c>
      <c r="J48" s="106">
        <f t="shared" si="12"/>
        <v>11.624968410411928</v>
      </c>
      <c r="K48" s="182">
        <f t="shared" si="13"/>
        <v>6.333471017485888</v>
      </c>
    </row>
    <row r="49" spans="1:11" s="7" customFormat="1" ht="19.5" customHeight="1">
      <c r="A49" s="4"/>
      <c r="B49" s="40" t="s">
        <v>67</v>
      </c>
      <c r="C49" s="167">
        <f>SUM(Област2018:КОЦ!C49)</f>
        <v>127</v>
      </c>
      <c r="D49" s="54">
        <f t="shared" si="7"/>
        <v>3.506592117070477</v>
      </c>
      <c r="E49" s="57">
        <f t="shared" si="8"/>
        <v>2.375163643164391</v>
      </c>
      <c r="F49" s="167">
        <f>SUM(Област2018:КОЦ!F49)</f>
        <v>495</v>
      </c>
      <c r="G49" s="54">
        <f t="shared" si="9"/>
        <v>2.460207999403586</v>
      </c>
      <c r="H49" s="36">
        <f t="shared" si="10"/>
        <v>1.2947607962124976</v>
      </c>
      <c r="I49" s="170">
        <f t="shared" si="11"/>
        <v>622</v>
      </c>
      <c r="J49" s="54">
        <f t="shared" si="12"/>
        <v>2.61982983741892</v>
      </c>
      <c r="K49" s="59">
        <f t="shared" si="13"/>
        <v>1.4273257148102254</v>
      </c>
    </row>
    <row r="50" spans="1:11" s="7" customFormat="1" ht="12.75" customHeight="1">
      <c r="A50" s="4"/>
      <c r="B50" s="208" t="s">
        <v>71</v>
      </c>
      <c r="C50" s="203">
        <f>SUM(Област2018:КОЦ!C50)</f>
        <v>4</v>
      </c>
      <c r="D50" s="204">
        <f t="shared" si="7"/>
        <v>0.11044384620694415</v>
      </c>
      <c r="E50" s="205">
        <f t="shared" si="8"/>
        <v>0.07480830372171311</v>
      </c>
      <c r="F50" s="209">
        <f>SUM(Област2018:КОЦ!F50)</f>
        <v>10</v>
      </c>
      <c r="G50" s="204">
        <f t="shared" si="9"/>
        <v>0.04970117170512295</v>
      </c>
      <c r="H50" s="206">
        <f t="shared" si="10"/>
        <v>0.02615678376186864</v>
      </c>
      <c r="I50" s="203">
        <f t="shared" si="11"/>
        <v>14</v>
      </c>
      <c r="J50" s="204">
        <f t="shared" si="12"/>
        <v>0.058967231067306884</v>
      </c>
      <c r="K50" s="207">
        <f t="shared" si="13"/>
        <v>0.032126302262609575</v>
      </c>
    </row>
    <row r="51" spans="1:11" s="6" customFormat="1" ht="21.75" customHeight="1">
      <c r="A51" s="4"/>
      <c r="B51" s="38" t="s">
        <v>68</v>
      </c>
      <c r="C51" s="171">
        <f>SUM(Област2018:КОЦ!C51)</f>
        <v>8</v>
      </c>
      <c r="D51" s="63">
        <f t="shared" si="7"/>
        <v>0.2208876924138883</v>
      </c>
      <c r="E51" s="64">
        <f t="shared" si="8"/>
        <v>0.14961660744342622</v>
      </c>
      <c r="F51" s="171">
        <f>SUM(Област2018:КОЦ!F51)</f>
        <v>112</v>
      </c>
      <c r="G51" s="63">
        <f t="shared" si="9"/>
        <v>0.556653123097377</v>
      </c>
      <c r="H51" s="37">
        <f t="shared" si="10"/>
        <v>0.2929559781329288</v>
      </c>
      <c r="I51" s="171">
        <f t="shared" si="11"/>
        <v>120</v>
      </c>
      <c r="J51" s="63">
        <f t="shared" si="12"/>
        <v>0.5054334091483447</v>
      </c>
      <c r="K51" s="65">
        <f t="shared" si="13"/>
        <v>0.2753683051080821</v>
      </c>
    </row>
    <row r="52" spans="1:11" ht="12.75" customHeight="1">
      <c r="A52" s="4"/>
      <c r="B52" s="208" t="s">
        <v>72</v>
      </c>
      <c r="C52" s="203">
        <f>SUM(Област2018:КОЦ!C52)</f>
        <v>0</v>
      </c>
      <c r="D52" s="204">
        <f t="shared" si="7"/>
        <v>0</v>
      </c>
      <c r="E52" s="205">
        <f t="shared" si="8"/>
        <v>0</v>
      </c>
      <c r="F52" s="203">
        <f>SUM(Област2018:КОЦ!F52)</f>
        <v>35</v>
      </c>
      <c r="G52" s="204">
        <f t="shared" si="9"/>
        <v>0.17395410096793032</v>
      </c>
      <c r="H52" s="206">
        <f t="shared" si="10"/>
        <v>0.09154874316654024</v>
      </c>
      <c r="I52" s="203">
        <f t="shared" si="11"/>
        <v>35</v>
      </c>
      <c r="J52" s="204">
        <f t="shared" si="12"/>
        <v>0.1474180776682672</v>
      </c>
      <c r="K52" s="207">
        <f t="shared" si="13"/>
        <v>0.08031575565652394</v>
      </c>
    </row>
    <row r="53" spans="1:11" ht="18" customHeight="1">
      <c r="A53" s="4"/>
      <c r="B53" s="38" t="s">
        <v>69</v>
      </c>
      <c r="C53" s="171">
        <f>SUM(Област2018:КОЦ!C53)</f>
        <v>93</v>
      </c>
      <c r="D53" s="63">
        <f t="shared" si="7"/>
        <v>2.567819424311452</v>
      </c>
      <c r="E53" s="64">
        <f t="shared" si="8"/>
        <v>1.7392930615298299</v>
      </c>
      <c r="F53" s="171">
        <f>SUM(Област2018:КОЦ!F53)</f>
        <v>428</v>
      </c>
      <c r="G53" s="63">
        <f t="shared" si="9"/>
        <v>2.127210148979262</v>
      </c>
      <c r="H53" s="37">
        <f t="shared" si="10"/>
        <v>1.1195103450079777</v>
      </c>
      <c r="I53" s="171">
        <f t="shared" si="11"/>
        <v>521</v>
      </c>
      <c r="J53" s="63">
        <f t="shared" si="12"/>
        <v>2.1944233847190633</v>
      </c>
      <c r="K53" s="65">
        <f t="shared" si="13"/>
        <v>1.1955573913442563</v>
      </c>
    </row>
    <row r="54" spans="1:11" ht="12.75" customHeight="1">
      <c r="A54" s="4"/>
      <c r="B54" s="208" t="s">
        <v>73</v>
      </c>
      <c r="C54" s="203">
        <f>SUM(Област2018:КОЦ!C54)</f>
        <v>82</v>
      </c>
      <c r="D54" s="204">
        <f t="shared" si="7"/>
        <v>2.264098847242355</v>
      </c>
      <c r="E54" s="205">
        <f t="shared" si="8"/>
        <v>1.5335702262951187</v>
      </c>
      <c r="F54" s="203">
        <f>SUM(Област2018:КОЦ!F54)</f>
        <v>266</v>
      </c>
      <c r="G54" s="204">
        <f t="shared" si="9"/>
        <v>1.3220511673562705</v>
      </c>
      <c r="H54" s="206">
        <f t="shared" si="10"/>
        <v>0.6957704480657059</v>
      </c>
      <c r="I54" s="203">
        <f t="shared" si="11"/>
        <v>348</v>
      </c>
      <c r="J54" s="204">
        <f t="shared" si="12"/>
        <v>1.4657568865301998</v>
      </c>
      <c r="K54" s="207">
        <f t="shared" si="13"/>
        <v>0.798568084813438</v>
      </c>
    </row>
    <row r="55" spans="1:11" ht="18.75" customHeight="1">
      <c r="A55" s="4"/>
      <c r="B55" s="38" t="s">
        <v>70</v>
      </c>
      <c r="C55" s="171">
        <f>SUM(Област2018:КОЦ!C55)</f>
        <v>20</v>
      </c>
      <c r="D55" s="63">
        <f t="shared" si="7"/>
        <v>0.5522192310347208</v>
      </c>
      <c r="E55" s="64">
        <f t="shared" si="8"/>
        <v>0.37404151860856555</v>
      </c>
      <c r="F55" s="170">
        <f>SUM(Област2018:КОЦ!F55)</f>
        <v>423</v>
      </c>
      <c r="G55" s="63">
        <f t="shared" si="9"/>
        <v>2.1023595631267007</v>
      </c>
      <c r="H55" s="37">
        <f t="shared" si="10"/>
        <v>1.1064319531270435</v>
      </c>
      <c r="I55" s="171">
        <f t="shared" si="11"/>
        <v>443</v>
      </c>
      <c r="J55" s="63">
        <f t="shared" si="12"/>
        <v>1.8658916687726392</v>
      </c>
      <c r="K55" s="65">
        <f t="shared" si="13"/>
        <v>1.016567993024003</v>
      </c>
    </row>
    <row r="56" spans="1:11" ht="11.25" customHeight="1">
      <c r="A56" s="4"/>
      <c r="B56" s="38" t="s">
        <v>74</v>
      </c>
      <c r="C56" s="203">
        <f>SUM(Област2018:КОЦ!C56)</f>
        <v>14</v>
      </c>
      <c r="D56" s="204">
        <f t="shared" si="7"/>
        <v>0.38655346172430455</v>
      </c>
      <c r="E56" s="205">
        <f t="shared" si="8"/>
        <v>0.2618290630259959</v>
      </c>
      <c r="F56" s="203">
        <f>SUM(Област2018:КОЦ!F56)</f>
        <v>391</v>
      </c>
      <c r="G56" s="204">
        <f t="shared" si="9"/>
        <v>1.9433158136703073</v>
      </c>
      <c r="H56" s="206">
        <f t="shared" si="10"/>
        <v>1.0227302450890638</v>
      </c>
      <c r="I56" s="203">
        <f t="shared" si="11"/>
        <v>405</v>
      </c>
      <c r="J56" s="204">
        <f t="shared" si="12"/>
        <v>1.7058377558756634</v>
      </c>
      <c r="K56" s="207">
        <f t="shared" si="13"/>
        <v>0.929368029739777</v>
      </c>
    </row>
    <row r="57" spans="1:11" ht="17.25" customHeight="1" thickBot="1">
      <c r="A57" s="4"/>
      <c r="B57" s="42" t="s">
        <v>33</v>
      </c>
      <c r="C57" s="172">
        <f>SUM(Област2018:КОЦ!C57)</f>
        <v>80</v>
      </c>
      <c r="D57" s="69">
        <f t="shared" si="7"/>
        <v>2.2088769241388833</v>
      </c>
      <c r="E57" s="70">
        <f t="shared" si="8"/>
        <v>1.4961660744342622</v>
      </c>
      <c r="F57" s="172">
        <f>SUM(Област2018:КОЦ!F57)</f>
        <v>130</v>
      </c>
      <c r="G57" s="69">
        <f t="shared" si="9"/>
        <v>0.6461152321665983</v>
      </c>
      <c r="H57" s="70">
        <f t="shared" si="10"/>
        <v>0.3400381889042923</v>
      </c>
      <c r="I57" s="174">
        <f t="shared" si="11"/>
        <v>210</v>
      </c>
      <c r="J57" s="69">
        <f t="shared" si="12"/>
        <v>0.8845084660096032</v>
      </c>
      <c r="K57" s="72">
        <f t="shared" si="13"/>
        <v>0.4818945339391436</v>
      </c>
    </row>
    <row r="58" spans="1:11" ht="15.75" thickBot="1">
      <c r="A58" s="81"/>
      <c r="B58" s="143" t="s">
        <v>22</v>
      </c>
      <c r="C58" s="183">
        <f>C48+C47+C46+C43+C38+C34+C33+C32+C27+C22+C18+C17+C16+C14+C13+C11+C10+C8+C5</f>
        <v>5347</v>
      </c>
      <c r="D58" s="202">
        <f t="shared" si="7"/>
        <v>147.6358114171326</v>
      </c>
      <c r="E58" s="107"/>
      <c r="F58" s="183">
        <f>F48+F47+F46+F43+F38+F34+F33+F32+F27+F22+F18+F17+F16+F14+F13+F11+F10+F8+F5</f>
        <v>38231</v>
      </c>
      <c r="G58" s="202">
        <f t="shared" si="9"/>
        <v>190.01254954585553</v>
      </c>
      <c r="H58" s="201"/>
      <c r="I58" s="134">
        <f>SUM(C58,F58)</f>
        <v>43578</v>
      </c>
      <c r="J58" s="202">
        <f t="shared" si="12"/>
        <v>183.5481425322214</v>
      </c>
      <c r="K58" s="182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58" sqref="C58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51" customWidth="1"/>
    <col min="4" max="4" width="11.00390625" style="51" customWidth="1"/>
    <col min="5" max="5" width="9.00390625" style="51" customWidth="1"/>
    <col min="6" max="6" width="10.375" style="51" customWidth="1"/>
    <col min="7" max="7" width="9.875" style="51" customWidth="1"/>
    <col min="8" max="8" width="8.125" style="51" customWidth="1"/>
    <col min="9" max="9" width="10.75390625" style="51" customWidth="1"/>
    <col min="10" max="10" width="10.375" style="51" customWidth="1"/>
    <col min="11" max="11" width="8.125" style="51" customWidth="1"/>
  </cols>
  <sheetData>
    <row r="1" spans="1:11" ht="18.75" customHeight="1">
      <c r="A1" s="246" t="s">
        <v>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0.25" customHeight="1" thickBot="1">
      <c r="A2" s="21"/>
      <c r="B2" s="22"/>
      <c r="C2" s="47"/>
      <c r="D2" s="228">
        <v>13290.5</v>
      </c>
      <c r="E2" s="229"/>
      <c r="F2" s="230"/>
      <c r="G2" s="231">
        <v>73681.5</v>
      </c>
      <c r="H2" s="229"/>
      <c r="I2" s="230"/>
      <c r="J2" s="228">
        <f>SUM(D2:G2)</f>
        <v>86972</v>
      </c>
      <c r="K2" s="229"/>
    </row>
    <row r="3" spans="1:11" ht="18.75" customHeight="1">
      <c r="A3" s="248" t="s">
        <v>24</v>
      </c>
      <c r="B3" s="250" t="s">
        <v>5</v>
      </c>
      <c r="C3" s="49" t="s">
        <v>1</v>
      </c>
      <c r="D3" s="48"/>
      <c r="E3" s="48"/>
      <c r="F3" s="49" t="s">
        <v>2</v>
      </c>
      <c r="G3" s="48"/>
      <c r="H3" s="48"/>
      <c r="I3" s="49" t="s">
        <v>3</v>
      </c>
      <c r="J3" s="48"/>
      <c r="K3" s="50"/>
    </row>
    <row r="4" spans="1:11" ht="27.75" customHeight="1" thickBot="1">
      <c r="A4" s="249"/>
      <c r="B4" s="251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8" customHeight="1" thickBot="1">
      <c r="A5" s="104" t="s">
        <v>9</v>
      </c>
      <c r="B5" s="216" t="s">
        <v>26</v>
      </c>
      <c r="C5" s="95">
        <v>278</v>
      </c>
      <c r="D5" s="93">
        <f aca="true" t="shared" si="0" ref="D5:D58">C5*1000/$D$2</f>
        <v>20.917196493736128</v>
      </c>
      <c r="E5" s="94">
        <f aca="true" t="shared" si="1" ref="E5:E56">C5*100/C$58</f>
        <v>9.171890465193005</v>
      </c>
      <c r="F5" s="83">
        <v>483</v>
      </c>
      <c r="G5" s="93">
        <f aca="true" t="shared" si="2" ref="G5:G58">F5*1000/$G$2</f>
        <v>6.555241139227622</v>
      </c>
      <c r="H5" s="94">
        <f aca="true" t="shared" si="3" ref="H5:H56">F5*100/F$58</f>
        <v>3.114722383439737</v>
      </c>
      <c r="I5" s="144">
        <f aca="true" t="shared" si="4" ref="I5:I57">SUM(C5,F5)</f>
        <v>761</v>
      </c>
      <c r="J5" s="93">
        <f aca="true" t="shared" si="5" ref="J5:J58">I5*1000/$J$2</f>
        <v>8.74994251023318</v>
      </c>
      <c r="K5" s="96">
        <f aca="true" t="shared" si="6" ref="K5:K57">I5*100/I$58</f>
        <v>4.105081454310066</v>
      </c>
    </row>
    <row r="6" spans="1:11" s="1" customFormat="1" ht="15.75" customHeight="1">
      <c r="A6" s="4"/>
      <c r="B6" s="217" t="s">
        <v>36</v>
      </c>
      <c r="C6" s="114">
        <v>227</v>
      </c>
      <c r="D6" s="18">
        <f t="shared" si="0"/>
        <v>17.07986907941763</v>
      </c>
      <c r="E6" s="31">
        <f t="shared" si="1"/>
        <v>7.489277466182778</v>
      </c>
      <c r="F6" s="86">
        <v>241</v>
      </c>
      <c r="G6" s="18">
        <f t="shared" si="2"/>
        <v>3.270834605701567</v>
      </c>
      <c r="H6" s="31">
        <f t="shared" si="3"/>
        <v>1.5541368414264525</v>
      </c>
      <c r="I6" s="137">
        <f t="shared" si="4"/>
        <v>468</v>
      </c>
      <c r="J6" s="18">
        <f t="shared" si="5"/>
        <v>5.38104217449294</v>
      </c>
      <c r="K6" s="19">
        <f t="shared" si="6"/>
        <v>2.524544179523142</v>
      </c>
    </row>
    <row r="7" spans="1:11" s="1" customFormat="1" ht="15" customHeight="1" thickBot="1">
      <c r="A7" s="4"/>
      <c r="B7" s="218" t="s">
        <v>37</v>
      </c>
      <c r="C7" s="115"/>
      <c r="D7" s="12">
        <f t="shared" si="0"/>
        <v>0</v>
      </c>
      <c r="E7" s="32">
        <f t="shared" si="1"/>
        <v>0</v>
      </c>
      <c r="F7" s="116">
        <v>0</v>
      </c>
      <c r="G7" s="14">
        <f t="shared" si="2"/>
        <v>0</v>
      </c>
      <c r="H7" s="35">
        <f t="shared" si="3"/>
        <v>0</v>
      </c>
      <c r="I7" s="139">
        <f t="shared" si="4"/>
        <v>0</v>
      </c>
      <c r="J7" s="14">
        <f t="shared" si="5"/>
        <v>0</v>
      </c>
      <c r="K7" s="13">
        <f t="shared" si="6"/>
        <v>0</v>
      </c>
    </row>
    <row r="8" spans="1:11" ht="14.25" customHeight="1" thickBot="1">
      <c r="A8" s="104" t="s">
        <v>10</v>
      </c>
      <c r="B8" s="219" t="s">
        <v>38</v>
      </c>
      <c r="C8" s="92">
        <v>8</v>
      </c>
      <c r="D8" s="93">
        <f t="shared" si="0"/>
        <v>0.6019337120499605</v>
      </c>
      <c r="E8" s="94">
        <f t="shared" si="1"/>
        <v>0.26393929396238863</v>
      </c>
      <c r="F8" s="83">
        <v>662</v>
      </c>
      <c r="G8" s="93">
        <f t="shared" si="2"/>
        <v>8.984616219810944</v>
      </c>
      <c r="H8" s="94">
        <f t="shared" si="3"/>
        <v>4.269039788482621</v>
      </c>
      <c r="I8" s="144">
        <f t="shared" si="4"/>
        <v>670</v>
      </c>
      <c r="J8" s="93">
        <f t="shared" si="5"/>
        <v>7.703628754081773</v>
      </c>
      <c r="K8" s="96">
        <f t="shared" si="6"/>
        <v>3.6141978638472327</v>
      </c>
    </row>
    <row r="9" spans="1:11" s="1" customFormat="1" ht="15" customHeight="1" thickBot="1">
      <c r="A9" s="16"/>
      <c r="B9" s="217" t="s">
        <v>39</v>
      </c>
      <c r="C9" s="114"/>
      <c r="D9" s="18">
        <f t="shared" si="0"/>
        <v>0</v>
      </c>
      <c r="E9" s="31">
        <f t="shared" si="1"/>
        <v>0</v>
      </c>
      <c r="F9" s="116">
        <v>242</v>
      </c>
      <c r="G9" s="18">
        <f t="shared" si="2"/>
        <v>3.2844065335260546</v>
      </c>
      <c r="H9" s="31">
        <f t="shared" si="3"/>
        <v>1.5605855420132844</v>
      </c>
      <c r="I9" s="137">
        <f t="shared" si="4"/>
        <v>242</v>
      </c>
      <c r="J9" s="18">
        <f t="shared" si="5"/>
        <v>2.782504714160879</v>
      </c>
      <c r="K9" s="19">
        <f t="shared" si="6"/>
        <v>1.3054266911209407</v>
      </c>
    </row>
    <row r="10" spans="1:11" s="6" customFormat="1" ht="15.75" customHeight="1" thickBot="1">
      <c r="A10" s="104" t="s">
        <v>11</v>
      </c>
      <c r="B10" s="220" t="s">
        <v>40</v>
      </c>
      <c r="C10" s="92">
        <v>3</v>
      </c>
      <c r="D10" s="93">
        <f t="shared" si="0"/>
        <v>0.2257251420187352</v>
      </c>
      <c r="E10" s="94">
        <f t="shared" si="1"/>
        <v>0.09897723523589574</v>
      </c>
      <c r="F10" s="83">
        <v>195</v>
      </c>
      <c r="G10" s="93">
        <f t="shared" si="2"/>
        <v>2.646525925775127</v>
      </c>
      <c r="H10" s="94">
        <f t="shared" si="3"/>
        <v>1.257496614432192</v>
      </c>
      <c r="I10" s="144">
        <f t="shared" si="4"/>
        <v>198</v>
      </c>
      <c r="J10" s="93">
        <f t="shared" si="5"/>
        <v>2.2765947661316286</v>
      </c>
      <c r="K10" s="96">
        <f t="shared" si="6"/>
        <v>1.068076383644406</v>
      </c>
    </row>
    <row r="11" spans="1:11" s="6" customFormat="1" ht="30" customHeight="1" thickBot="1">
      <c r="A11" s="98" t="s">
        <v>12</v>
      </c>
      <c r="B11" s="220" t="s">
        <v>41</v>
      </c>
      <c r="C11" s="92">
        <v>6</v>
      </c>
      <c r="D11" s="93">
        <f t="shared" si="0"/>
        <v>0.4514502840374704</v>
      </c>
      <c r="E11" s="94">
        <f t="shared" si="1"/>
        <v>0.1979544704717915</v>
      </c>
      <c r="F11" s="83">
        <v>429</v>
      </c>
      <c r="G11" s="93">
        <f t="shared" si="2"/>
        <v>5.822357036705279</v>
      </c>
      <c r="H11" s="94">
        <f t="shared" si="3"/>
        <v>2.7664925517508223</v>
      </c>
      <c r="I11" s="144">
        <f t="shared" si="4"/>
        <v>435</v>
      </c>
      <c r="J11" s="93">
        <f t="shared" si="5"/>
        <v>5.0016097134710025</v>
      </c>
      <c r="K11" s="96">
        <f t="shared" si="6"/>
        <v>2.3465314489157407</v>
      </c>
    </row>
    <row r="12" spans="1:11" s="6" customFormat="1" ht="16.5" customHeight="1" thickBot="1">
      <c r="A12" s="17"/>
      <c r="B12" s="221" t="s">
        <v>78</v>
      </c>
      <c r="C12" s="118">
        <v>6</v>
      </c>
      <c r="D12" s="29">
        <f t="shared" si="0"/>
        <v>0.4514502840374704</v>
      </c>
      <c r="E12" s="34">
        <f t="shared" si="1"/>
        <v>0.1979544704717915</v>
      </c>
      <c r="F12" s="116">
        <v>413</v>
      </c>
      <c r="G12" s="29">
        <f t="shared" si="2"/>
        <v>5.605206191513473</v>
      </c>
      <c r="H12" s="34">
        <f t="shared" si="3"/>
        <v>2.6633133423615143</v>
      </c>
      <c r="I12" s="132">
        <f t="shared" si="4"/>
        <v>419</v>
      </c>
      <c r="J12" s="29">
        <f t="shared" si="5"/>
        <v>4.817642459642184</v>
      </c>
      <c r="K12" s="30">
        <f t="shared" si="6"/>
        <v>2.2602222461970007</v>
      </c>
    </row>
    <row r="13" spans="1:11" s="6" customFormat="1" ht="16.5" customHeight="1" thickBot="1">
      <c r="A13" s="98" t="s">
        <v>13</v>
      </c>
      <c r="B13" s="219" t="s">
        <v>42</v>
      </c>
      <c r="C13" s="100"/>
      <c r="D13" s="101">
        <f t="shared" si="0"/>
        <v>0</v>
      </c>
      <c r="E13" s="102">
        <f t="shared" si="1"/>
        <v>0</v>
      </c>
      <c r="F13" s="83">
        <v>1</v>
      </c>
      <c r="G13" s="101">
        <f t="shared" si="2"/>
        <v>0.01357192782448783</v>
      </c>
      <c r="H13" s="102">
        <f t="shared" si="3"/>
        <v>0.006448700586831753</v>
      </c>
      <c r="I13" s="162">
        <f t="shared" si="4"/>
        <v>1</v>
      </c>
      <c r="J13" s="101">
        <f t="shared" si="5"/>
        <v>0.011497953364301155</v>
      </c>
      <c r="K13" s="103">
        <f t="shared" si="6"/>
        <v>0.005394325169921243</v>
      </c>
    </row>
    <row r="14" spans="1:11" s="6" customFormat="1" ht="20.25" customHeight="1" thickBot="1">
      <c r="A14" s="98" t="s">
        <v>14</v>
      </c>
      <c r="B14" s="220" t="s">
        <v>43</v>
      </c>
      <c r="C14" s="92">
        <v>7</v>
      </c>
      <c r="D14" s="93">
        <f t="shared" si="0"/>
        <v>0.5266919980437155</v>
      </c>
      <c r="E14" s="94">
        <f t="shared" si="1"/>
        <v>0.23094688221709006</v>
      </c>
      <c r="F14" s="83">
        <v>705</v>
      </c>
      <c r="G14" s="93">
        <f t="shared" si="2"/>
        <v>9.568209116263919</v>
      </c>
      <c r="H14" s="94">
        <f t="shared" si="3"/>
        <v>4.546333913716386</v>
      </c>
      <c r="I14" s="144">
        <f t="shared" si="4"/>
        <v>712</v>
      </c>
      <c r="J14" s="93">
        <f t="shared" si="5"/>
        <v>8.186542795382422</v>
      </c>
      <c r="K14" s="112">
        <f t="shared" si="6"/>
        <v>3.8407595209839247</v>
      </c>
    </row>
    <row r="15" spans="1:11" s="1" customFormat="1" ht="13.5" customHeight="1" thickBot="1">
      <c r="A15" s="4"/>
      <c r="B15" s="222" t="s">
        <v>44</v>
      </c>
      <c r="C15" s="119"/>
      <c r="D15" s="14">
        <f t="shared" si="0"/>
        <v>0</v>
      </c>
      <c r="E15" s="35">
        <f t="shared" si="1"/>
        <v>0</v>
      </c>
      <c r="F15" s="116">
        <v>39</v>
      </c>
      <c r="G15" s="14">
        <f t="shared" si="2"/>
        <v>0.5293051851550253</v>
      </c>
      <c r="H15" s="35">
        <f t="shared" si="3"/>
        <v>0.2514993228864384</v>
      </c>
      <c r="I15" s="139">
        <f t="shared" si="4"/>
        <v>39</v>
      </c>
      <c r="J15" s="14">
        <f t="shared" si="5"/>
        <v>0.448420181207745</v>
      </c>
      <c r="K15" s="20">
        <f t="shared" si="6"/>
        <v>0.21037868162692847</v>
      </c>
    </row>
    <row r="16" spans="1:11" s="1" customFormat="1" ht="15.75" customHeight="1" thickBot="1">
      <c r="A16" s="104" t="s">
        <v>15</v>
      </c>
      <c r="B16" s="219" t="s">
        <v>27</v>
      </c>
      <c r="C16" s="105">
        <v>14</v>
      </c>
      <c r="D16" s="106">
        <f t="shared" si="0"/>
        <v>1.053383996087431</v>
      </c>
      <c r="E16" s="107">
        <f t="shared" si="1"/>
        <v>0.4618937644341801</v>
      </c>
      <c r="F16" s="83">
        <v>894</v>
      </c>
      <c r="G16" s="106">
        <f t="shared" si="2"/>
        <v>12.13330347509212</v>
      </c>
      <c r="H16" s="107">
        <f t="shared" si="3"/>
        <v>5.765138324627587</v>
      </c>
      <c r="I16" s="134">
        <f t="shared" si="4"/>
        <v>908</v>
      </c>
      <c r="J16" s="106">
        <f t="shared" si="5"/>
        <v>10.440141654785448</v>
      </c>
      <c r="K16" s="108">
        <f t="shared" si="6"/>
        <v>4.898047254288488</v>
      </c>
    </row>
    <row r="17" spans="1:11" s="6" customFormat="1" ht="15.75" customHeight="1" thickBot="1">
      <c r="A17" s="109" t="s">
        <v>16</v>
      </c>
      <c r="B17" s="220" t="s">
        <v>45</v>
      </c>
      <c r="C17" s="92"/>
      <c r="D17" s="93">
        <f t="shared" si="0"/>
        <v>0</v>
      </c>
      <c r="E17" s="94">
        <f t="shared" si="1"/>
        <v>0</v>
      </c>
      <c r="F17" s="84">
        <v>0</v>
      </c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5.75" customHeight="1" thickBot="1">
      <c r="A18" s="98" t="s">
        <v>17</v>
      </c>
      <c r="B18" s="223" t="s">
        <v>46</v>
      </c>
      <c r="C18" s="92">
        <v>2</v>
      </c>
      <c r="D18" s="156">
        <f t="shared" si="0"/>
        <v>0.15048342801249012</v>
      </c>
      <c r="E18" s="94">
        <f t="shared" si="1"/>
        <v>0.06598482349059716</v>
      </c>
      <c r="F18" s="83">
        <v>3939</v>
      </c>
      <c r="G18" s="156">
        <f t="shared" si="2"/>
        <v>53.45982370065756</v>
      </c>
      <c r="H18" s="94">
        <f t="shared" si="3"/>
        <v>25.401431611530278</v>
      </c>
      <c r="I18" s="163">
        <f t="shared" si="4"/>
        <v>3941</v>
      </c>
      <c r="J18" s="156">
        <f t="shared" si="5"/>
        <v>45.31343420871085</v>
      </c>
      <c r="K18" s="157">
        <f t="shared" si="6"/>
        <v>21.259035494659617</v>
      </c>
    </row>
    <row r="19" spans="1:11" s="1" customFormat="1" ht="15" customHeight="1">
      <c r="A19" s="4"/>
      <c r="B19" s="224" t="s">
        <v>47</v>
      </c>
      <c r="C19" s="114"/>
      <c r="D19" s="12">
        <f t="shared" si="0"/>
        <v>0</v>
      </c>
      <c r="E19" s="31">
        <f t="shared" si="1"/>
        <v>0</v>
      </c>
      <c r="F19" s="86">
        <v>1</v>
      </c>
      <c r="G19" s="12">
        <f t="shared" si="2"/>
        <v>0.01357192782448783</v>
      </c>
      <c r="H19" s="31">
        <f t="shared" si="3"/>
        <v>0.006448700586831753</v>
      </c>
      <c r="I19" s="131">
        <f t="shared" si="4"/>
        <v>1</v>
      </c>
      <c r="J19" s="12">
        <f t="shared" si="5"/>
        <v>0.011497953364301155</v>
      </c>
      <c r="K19" s="13">
        <f t="shared" si="6"/>
        <v>0.005394325169921243</v>
      </c>
    </row>
    <row r="20" spans="1:11" s="1" customFormat="1" ht="14.25" customHeight="1">
      <c r="A20" s="4"/>
      <c r="B20" s="224" t="s">
        <v>48</v>
      </c>
      <c r="C20" s="85"/>
      <c r="D20" s="12">
        <f t="shared" si="0"/>
        <v>0</v>
      </c>
      <c r="E20" s="32">
        <f t="shared" si="1"/>
        <v>0</v>
      </c>
      <c r="F20" s="85">
        <v>1017</v>
      </c>
      <c r="G20" s="12">
        <f t="shared" si="2"/>
        <v>13.802650597504122</v>
      </c>
      <c r="H20" s="32">
        <f t="shared" si="3"/>
        <v>6.558328496807893</v>
      </c>
      <c r="I20" s="131">
        <f t="shared" si="4"/>
        <v>1017</v>
      </c>
      <c r="J20" s="12">
        <f t="shared" si="5"/>
        <v>11.693418571494274</v>
      </c>
      <c r="K20" s="13">
        <f t="shared" si="6"/>
        <v>5.486028697809904</v>
      </c>
    </row>
    <row r="21" spans="1:11" s="1" customFormat="1" ht="13.5" thickBot="1">
      <c r="A21" s="4"/>
      <c r="B21" s="224" t="s">
        <v>49</v>
      </c>
      <c r="C21" s="85"/>
      <c r="D21" s="12">
        <f t="shared" si="0"/>
        <v>0</v>
      </c>
      <c r="E21" s="32">
        <f t="shared" si="1"/>
        <v>0</v>
      </c>
      <c r="F21" s="116">
        <v>449</v>
      </c>
      <c r="G21" s="12">
        <f t="shared" si="2"/>
        <v>6.093795593195035</v>
      </c>
      <c r="H21" s="32">
        <f t="shared" si="3"/>
        <v>2.8954665634874575</v>
      </c>
      <c r="I21" s="131">
        <f t="shared" si="4"/>
        <v>449</v>
      </c>
      <c r="J21" s="12">
        <f t="shared" si="5"/>
        <v>5.162581060571219</v>
      </c>
      <c r="K21" s="13">
        <f t="shared" si="6"/>
        <v>2.422052001294638</v>
      </c>
    </row>
    <row r="22" spans="1:11" s="6" customFormat="1" ht="15.75" customHeight="1" thickBot="1">
      <c r="A22" s="98" t="s">
        <v>28</v>
      </c>
      <c r="B22" s="220" t="s">
        <v>50</v>
      </c>
      <c r="C22" s="92">
        <v>1228</v>
      </c>
      <c r="D22" s="93">
        <f t="shared" si="0"/>
        <v>92.39682479966893</v>
      </c>
      <c r="E22" s="94">
        <f t="shared" si="1"/>
        <v>40.51468162322666</v>
      </c>
      <c r="F22" s="83">
        <v>770</v>
      </c>
      <c r="G22" s="93">
        <f t="shared" si="2"/>
        <v>10.45038442485563</v>
      </c>
      <c r="H22" s="94">
        <f t="shared" si="3"/>
        <v>4.96549945186045</v>
      </c>
      <c r="I22" s="144">
        <f t="shared" si="4"/>
        <v>1998</v>
      </c>
      <c r="J22" s="93">
        <f t="shared" si="5"/>
        <v>22.972910821873707</v>
      </c>
      <c r="K22" s="96">
        <f t="shared" si="6"/>
        <v>10.777861689502643</v>
      </c>
    </row>
    <row r="23" spans="1:11" s="1" customFormat="1" ht="16.5" customHeight="1">
      <c r="A23" s="4"/>
      <c r="B23" s="217" t="s">
        <v>51</v>
      </c>
      <c r="C23" s="114">
        <v>142</v>
      </c>
      <c r="D23" s="18">
        <f t="shared" si="0"/>
        <v>10.6843233888868</v>
      </c>
      <c r="E23" s="31">
        <f t="shared" si="1"/>
        <v>4.684922467832399</v>
      </c>
      <c r="F23" s="86">
        <v>0</v>
      </c>
      <c r="G23" s="18">
        <f t="shared" si="2"/>
        <v>0</v>
      </c>
      <c r="H23" s="31">
        <f t="shared" si="3"/>
        <v>0</v>
      </c>
      <c r="I23" s="137">
        <f t="shared" si="4"/>
        <v>142</v>
      </c>
      <c r="J23" s="18">
        <f t="shared" si="5"/>
        <v>1.632709377730764</v>
      </c>
      <c r="K23" s="19">
        <f t="shared" si="6"/>
        <v>0.7659941741288164</v>
      </c>
    </row>
    <row r="24" spans="1:11" s="1" customFormat="1" ht="14.25" customHeight="1">
      <c r="A24" s="4"/>
      <c r="B24" s="224" t="s">
        <v>52</v>
      </c>
      <c r="C24" s="115">
        <v>424</v>
      </c>
      <c r="D24" s="12">
        <f t="shared" si="0"/>
        <v>31.902486738647905</v>
      </c>
      <c r="E24" s="32">
        <f t="shared" si="1"/>
        <v>13.988782580006598</v>
      </c>
      <c r="F24" s="85">
        <v>273</v>
      </c>
      <c r="G24" s="12">
        <f t="shared" si="2"/>
        <v>3.7051362960851772</v>
      </c>
      <c r="H24" s="32">
        <f t="shared" si="3"/>
        <v>1.7604952602050687</v>
      </c>
      <c r="I24" s="131">
        <f t="shared" si="4"/>
        <v>697</v>
      </c>
      <c r="J24" s="12">
        <f t="shared" si="5"/>
        <v>8.014073494917904</v>
      </c>
      <c r="K24" s="13">
        <f t="shared" si="6"/>
        <v>3.7598446434351063</v>
      </c>
    </row>
    <row r="25" spans="1:11" s="1" customFormat="1" ht="15" customHeight="1">
      <c r="A25" s="4"/>
      <c r="B25" s="224" t="s">
        <v>85</v>
      </c>
      <c r="C25" s="115"/>
      <c r="D25" s="12">
        <f t="shared" si="0"/>
        <v>0</v>
      </c>
      <c r="E25" s="32">
        <f t="shared" si="1"/>
        <v>0</v>
      </c>
      <c r="F25" s="85">
        <v>180</v>
      </c>
      <c r="G25" s="12">
        <f t="shared" si="2"/>
        <v>2.4429470084078093</v>
      </c>
      <c r="H25" s="32">
        <f t="shared" si="3"/>
        <v>1.1607661056297156</v>
      </c>
      <c r="I25" s="131">
        <f t="shared" si="4"/>
        <v>180</v>
      </c>
      <c r="J25" s="12">
        <f t="shared" si="5"/>
        <v>2.069631605574208</v>
      </c>
      <c r="K25" s="13">
        <f t="shared" si="6"/>
        <v>0.9709785305858237</v>
      </c>
    </row>
    <row r="26" spans="1:11" s="1" customFormat="1" ht="13.5" customHeight="1" thickBot="1">
      <c r="A26" s="4"/>
      <c r="B26" s="224" t="s">
        <v>86</v>
      </c>
      <c r="C26" s="115">
        <v>26</v>
      </c>
      <c r="D26" s="12">
        <f t="shared" si="0"/>
        <v>1.9562845641623716</v>
      </c>
      <c r="E26" s="32">
        <f t="shared" si="1"/>
        <v>0.8578027053777632</v>
      </c>
      <c r="F26" s="116">
        <v>7</v>
      </c>
      <c r="G26" s="12">
        <f t="shared" si="2"/>
        <v>0.0950034947714148</v>
      </c>
      <c r="H26" s="32">
        <f t="shared" si="3"/>
        <v>0.045140904107822274</v>
      </c>
      <c r="I26" s="131">
        <f t="shared" si="4"/>
        <v>33</v>
      </c>
      <c r="J26" s="12">
        <f t="shared" si="5"/>
        <v>0.3794324610219381</v>
      </c>
      <c r="K26" s="13">
        <f t="shared" si="6"/>
        <v>0.17801273060740103</v>
      </c>
    </row>
    <row r="27" spans="1:11" s="6" customFormat="1" ht="18.75" customHeight="1" thickBot="1">
      <c r="A27" s="98" t="s">
        <v>18</v>
      </c>
      <c r="B27" s="220" t="s">
        <v>53</v>
      </c>
      <c r="C27" s="92">
        <v>113</v>
      </c>
      <c r="D27" s="93">
        <f t="shared" si="0"/>
        <v>8.502313682705692</v>
      </c>
      <c r="E27" s="94">
        <f t="shared" si="1"/>
        <v>3.72814252721874</v>
      </c>
      <c r="F27" s="83">
        <v>1914</v>
      </c>
      <c r="G27" s="93">
        <f t="shared" si="2"/>
        <v>25.976669856069705</v>
      </c>
      <c r="H27" s="94">
        <f t="shared" si="3"/>
        <v>12.342812923195977</v>
      </c>
      <c r="I27" s="144">
        <f t="shared" si="4"/>
        <v>2027</v>
      </c>
      <c r="J27" s="93">
        <f t="shared" si="5"/>
        <v>23.30635146943844</v>
      </c>
      <c r="K27" s="96">
        <f t="shared" si="6"/>
        <v>10.93429711943036</v>
      </c>
    </row>
    <row r="28" spans="1:11" s="1" customFormat="1" ht="12.75">
      <c r="A28" s="4"/>
      <c r="B28" s="217" t="s">
        <v>54</v>
      </c>
      <c r="C28" s="114"/>
      <c r="D28" s="18">
        <f t="shared" si="0"/>
        <v>0</v>
      </c>
      <c r="E28" s="31">
        <f t="shared" si="1"/>
        <v>0</v>
      </c>
      <c r="F28" s="86">
        <v>161</v>
      </c>
      <c r="G28" s="18">
        <f>F28*1000/$G$2</f>
        <v>2.1850803797425407</v>
      </c>
      <c r="H28" s="31">
        <f t="shared" si="3"/>
        <v>1.0382407944799124</v>
      </c>
      <c r="I28" s="137">
        <f t="shared" si="4"/>
        <v>161</v>
      </c>
      <c r="J28" s="18">
        <f t="shared" si="5"/>
        <v>1.8511704916524858</v>
      </c>
      <c r="K28" s="19">
        <f t="shared" si="6"/>
        <v>0.8684863523573201</v>
      </c>
    </row>
    <row r="29" spans="1:11" s="1" customFormat="1" ht="13.5" customHeight="1">
      <c r="A29" s="4"/>
      <c r="B29" s="224" t="s">
        <v>55</v>
      </c>
      <c r="C29" s="115">
        <v>44</v>
      </c>
      <c r="D29" s="12">
        <f t="shared" si="0"/>
        <v>3.3106354162747826</v>
      </c>
      <c r="E29" s="32">
        <f t="shared" si="1"/>
        <v>1.4516661167931375</v>
      </c>
      <c r="F29" s="85">
        <v>32</v>
      </c>
      <c r="G29" s="12">
        <f t="shared" si="2"/>
        <v>0.43430169038361055</v>
      </c>
      <c r="H29" s="32">
        <f t="shared" si="3"/>
        <v>0.2063584187786161</v>
      </c>
      <c r="I29" s="131">
        <f t="shared" si="4"/>
        <v>76</v>
      </c>
      <c r="J29" s="12">
        <f t="shared" si="5"/>
        <v>0.8738444556868877</v>
      </c>
      <c r="K29" s="13">
        <f t="shared" si="6"/>
        <v>0.40996871291401443</v>
      </c>
    </row>
    <row r="30" spans="1:11" s="1" customFormat="1" ht="12.75">
      <c r="A30" s="4"/>
      <c r="B30" s="224" t="s">
        <v>56</v>
      </c>
      <c r="C30" s="115">
        <v>22</v>
      </c>
      <c r="D30" s="12">
        <f t="shared" si="0"/>
        <v>1.6553177081373913</v>
      </c>
      <c r="E30" s="32">
        <f t="shared" si="1"/>
        <v>0.7258330583965688</v>
      </c>
      <c r="F30" s="87">
        <v>246</v>
      </c>
      <c r="G30" s="12">
        <f t="shared" si="2"/>
        <v>3.3386942448240062</v>
      </c>
      <c r="H30" s="32">
        <f t="shared" si="3"/>
        <v>1.5863803443606113</v>
      </c>
      <c r="I30" s="131">
        <f t="shared" si="4"/>
        <v>268</v>
      </c>
      <c r="J30" s="12">
        <f t="shared" si="5"/>
        <v>3.0814515016327095</v>
      </c>
      <c r="K30" s="13">
        <f t="shared" si="6"/>
        <v>1.445679145538893</v>
      </c>
    </row>
    <row r="31" spans="1:11" s="1" customFormat="1" ht="16.5" customHeight="1" thickBot="1">
      <c r="A31" s="5"/>
      <c r="B31" s="224" t="s">
        <v>57</v>
      </c>
      <c r="C31" s="115"/>
      <c r="D31" s="12">
        <f t="shared" si="0"/>
        <v>0</v>
      </c>
      <c r="E31" s="32">
        <f t="shared" si="1"/>
        <v>0</v>
      </c>
      <c r="F31" s="88">
        <v>244</v>
      </c>
      <c r="G31" s="12">
        <f t="shared" si="2"/>
        <v>3.3115503891750304</v>
      </c>
      <c r="H31" s="32">
        <f t="shared" si="3"/>
        <v>1.573482943186948</v>
      </c>
      <c r="I31" s="131">
        <f t="shared" si="4"/>
        <v>244</v>
      </c>
      <c r="J31" s="12">
        <f t="shared" si="5"/>
        <v>2.8055006208894815</v>
      </c>
      <c r="K31" s="13">
        <f t="shared" si="6"/>
        <v>1.3162153414607833</v>
      </c>
    </row>
    <row r="32" spans="1:11" s="1" customFormat="1" ht="16.5" customHeight="1" thickBot="1">
      <c r="A32" s="98" t="s">
        <v>75</v>
      </c>
      <c r="B32" s="220" t="s">
        <v>61</v>
      </c>
      <c r="C32" s="92">
        <v>57</v>
      </c>
      <c r="D32" s="93">
        <f t="shared" si="0"/>
        <v>4.288777698355968</v>
      </c>
      <c r="E32" s="94">
        <f t="shared" si="1"/>
        <v>1.8805674694820191</v>
      </c>
      <c r="F32" s="83">
        <v>465</v>
      </c>
      <c r="G32" s="93">
        <f>F32*1000/$G$2</f>
        <v>6.310946438386841</v>
      </c>
      <c r="H32" s="94">
        <f t="shared" si="3"/>
        <v>2.9986457728767655</v>
      </c>
      <c r="I32" s="144">
        <f>SUM(C32,F32)</f>
        <v>522</v>
      </c>
      <c r="J32" s="93">
        <f>I32*1000/$J$2</f>
        <v>6.001931656165203</v>
      </c>
      <c r="K32" s="96">
        <f t="shared" si="6"/>
        <v>2.815837738698889</v>
      </c>
    </row>
    <row r="33" spans="1:11" s="1" customFormat="1" ht="26.25" thickBot="1">
      <c r="A33" s="98" t="s">
        <v>76</v>
      </c>
      <c r="B33" s="220" t="s">
        <v>62</v>
      </c>
      <c r="C33" s="92">
        <v>20</v>
      </c>
      <c r="D33" s="93">
        <f t="shared" si="0"/>
        <v>1.5048342801249013</v>
      </c>
      <c r="E33" s="94">
        <f t="shared" si="1"/>
        <v>0.6598482349059717</v>
      </c>
      <c r="F33" s="83">
        <v>491</v>
      </c>
      <c r="G33" s="93">
        <f>F33*1000/$G$2</f>
        <v>6.663816561823524</v>
      </c>
      <c r="H33" s="94">
        <f t="shared" si="3"/>
        <v>3.166311988134391</v>
      </c>
      <c r="I33" s="144">
        <f>SUM(C33,F33)</f>
        <v>511</v>
      </c>
      <c r="J33" s="93">
        <f>I33*1000/$J$2</f>
        <v>5.87545416915789</v>
      </c>
      <c r="K33" s="96">
        <f t="shared" si="6"/>
        <v>2.756500161829755</v>
      </c>
    </row>
    <row r="34" spans="1:11" s="6" customFormat="1" ht="21" customHeight="1" thickBot="1">
      <c r="A34" s="98" t="s">
        <v>19</v>
      </c>
      <c r="B34" s="220" t="s">
        <v>58</v>
      </c>
      <c r="C34" s="92">
        <v>146</v>
      </c>
      <c r="D34" s="93">
        <f t="shared" si="0"/>
        <v>10.985290244911779</v>
      </c>
      <c r="E34" s="94">
        <f t="shared" si="1"/>
        <v>4.816892114813593</v>
      </c>
      <c r="F34" s="83">
        <v>1127</v>
      </c>
      <c r="G34" s="93">
        <f t="shared" si="2"/>
        <v>15.295562658197783</v>
      </c>
      <c r="H34" s="94">
        <f t="shared" si="3"/>
        <v>7.267685561359386</v>
      </c>
      <c r="I34" s="144">
        <f t="shared" si="4"/>
        <v>1273</v>
      </c>
      <c r="J34" s="93">
        <f t="shared" si="5"/>
        <v>14.63689463275537</v>
      </c>
      <c r="K34" s="96">
        <f t="shared" si="6"/>
        <v>6.866975941309742</v>
      </c>
    </row>
    <row r="35" spans="1:11" s="1" customFormat="1" ht="12.75">
      <c r="A35" s="4"/>
      <c r="B35" s="217" t="s">
        <v>59</v>
      </c>
      <c r="C35" s="114">
        <v>68</v>
      </c>
      <c r="D35" s="25">
        <f t="shared" si="0"/>
        <v>5.116436552424664</v>
      </c>
      <c r="E35" s="36">
        <f t="shared" si="1"/>
        <v>2.2434839986803037</v>
      </c>
      <c r="F35" s="86">
        <v>731</v>
      </c>
      <c r="G35" s="25">
        <f t="shared" si="2"/>
        <v>9.921079239700603</v>
      </c>
      <c r="H35" s="36">
        <f t="shared" si="3"/>
        <v>4.714000128974011</v>
      </c>
      <c r="I35" s="137">
        <f t="shared" si="4"/>
        <v>799</v>
      </c>
      <c r="J35" s="25">
        <f t="shared" si="5"/>
        <v>9.186864738076622</v>
      </c>
      <c r="K35" s="26">
        <f t="shared" si="6"/>
        <v>4.310065810767073</v>
      </c>
    </row>
    <row r="36" spans="1:11" s="1" customFormat="1" ht="13.5" customHeight="1">
      <c r="A36" s="4"/>
      <c r="B36" s="225" t="s">
        <v>31</v>
      </c>
      <c r="C36" s="115">
        <v>66</v>
      </c>
      <c r="D36" s="27">
        <f t="shared" si="0"/>
        <v>4.965953124412174</v>
      </c>
      <c r="E36" s="37">
        <f t="shared" si="1"/>
        <v>2.1774991751897064</v>
      </c>
      <c r="F36" s="85">
        <v>274</v>
      </c>
      <c r="G36" s="27">
        <f t="shared" si="2"/>
        <v>3.7187082239096654</v>
      </c>
      <c r="H36" s="37">
        <f t="shared" si="3"/>
        <v>1.7669439607919004</v>
      </c>
      <c r="I36" s="131">
        <f t="shared" si="4"/>
        <v>340</v>
      </c>
      <c r="J36" s="27">
        <f t="shared" si="5"/>
        <v>3.9093041438623923</v>
      </c>
      <c r="K36" s="28">
        <f t="shared" si="6"/>
        <v>1.8340705577732226</v>
      </c>
    </row>
    <row r="37" spans="1:11" s="1" customFormat="1" ht="12" customHeight="1" thickBot="1">
      <c r="A37" s="16"/>
      <c r="B37" s="224" t="s">
        <v>84</v>
      </c>
      <c r="C37" s="115"/>
      <c r="D37" s="27">
        <f t="shared" si="0"/>
        <v>0</v>
      </c>
      <c r="E37" s="37">
        <f t="shared" si="1"/>
        <v>0</v>
      </c>
      <c r="F37" s="117">
        <v>191</v>
      </c>
      <c r="G37" s="27">
        <f t="shared" si="2"/>
        <v>2.5922382144771756</v>
      </c>
      <c r="H37" s="37">
        <f t="shared" si="3"/>
        <v>1.2317018120848648</v>
      </c>
      <c r="I37" s="131">
        <f t="shared" si="4"/>
        <v>191</v>
      </c>
      <c r="J37" s="27">
        <f t="shared" si="5"/>
        <v>2.1961090925815205</v>
      </c>
      <c r="K37" s="28">
        <f t="shared" si="6"/>
        <v>1.0303161074549574</v>
      </c>
    </row>
    <row r="38" spans="1:11" s="6" customFormat="1" ht="21" customHeight="1" thickBot="1">
      <c r="A38" s="98" t="s">
        <v>20</v>
      </c>
      <c r="B38" s="220" t="s">
        <v>32</v>
      </c>
      <c r="C38" s="92">
        <v>57</v>
      </c>
      <c r="D38" s="93">
        <f t="shared" si="0"/>
        <v>4.288777698355968</v>
      </c>
      <c r="E38" s="94">
        <f t="shared" si="1"/>
        <v>1.8805674694820191</v>
      </c>
      <c r="F38" s="83">
        <v>1612</v>
      </c>
      <c r="G38" s="93">
        <f t="shared" si="2"/>
        <v>21.87794765307438</v>
      </c>
      <c r="H38" s="94">
        <f t="shared" si="3"/>
        <v>10.395305345972787</v>
      </c>
      <c r="I38" s="144">
        <f t="shared" si="4"/>
        <v>1669</v>
      </c>
      <c r="J38" s="93">
        <f t="shared" si="5"/>
        <v>19.190084165018625</v>
      </c>
      <c r="K38" s="112">
        <f t="shared" si="6"/>
        <v>9.003128708598554</v>
      </c>
    </row>
    <row r="39" spans="1:11" s="1" customFormat="1" ht="12.75">
      <c r="A39" s="4"/>
      <c r="B39" s="217" t="s">
        <v>60</v>
      </c>
      <c r="C39" s="114">
        <v>8</v>
      </c>
      <c r="D39" s="18">
        <f t="shared" si="0"/>
        <v>0.6019337120499605</v>
      </c>
      <c r="E39" s="31">
        <f t="shared" si="1"/>
        <v>0.26393929396238863</v>
      </c>
      <c r="F39" s="86">
        <v>279</v>
      </c>
      <c r="G39" s="18">
        <f t="shared" si="2"/>
        <v>3.7865678630321042</v>
      </c>
      <c r="H39" s="31">
        <f t="shared" si="3"/>
        <v>1.7991874637260592</v>
      </c>
      <c r="I39" s="137">
        <f t="shared" si="4"/>
        <v>287</v>
      </c>
      <c r="J39" s="18">
        <f t="shared" si="5"/>
        <v>3.2999126155544314</v>
      </c>
      <c r="K39" s="19">
        <f t="shared" si="6"/>
        <v>1.5481713237673966</v>
      </c>
    </row>
    <row r="40" spans="1:11" s="1" customFormat="1" ht="12.75">
      <c r="A40" s="4"/>
      <c r="B40" s="224" t="s">
        <v>34</v>
      </c>
      <c r="C40" s="115">
        <v>3</v>
      </c>
      <c r="D40" s="12">
        <f t="shared" si="0"/>
        <v>0.2257251420187352</v>
      </c>
      <c r="E40" s="32">
        <f t="shared" si="1"/>
        <v>0.09897723523589574</v>
      </c>
      <c r="F40" s="85">
        <v>86</v>
      </c>
      <c r="G40" s="12">
        <f t="shared" si="2"/>
        <v>1.1671857929059533</v>
      </c>
      <c r="H40" s="32">
        <f t="shared" si="3"/>
        <v>0.5545882504675308</v>
      </c>
      <c r="I40" s="131">
        <f t="shared" si="4"/>
        <v>89</v>
      </c>
      <c r="J40" s="12">
        <f t="shared" si="5"/>
        <v>1.0233178494228028</v>
      </c>
      <c r="K40" s="13">
        <f t="shared" si="6"/>
        <v>0.4800949401229906</v>
      </c>
    </row>
    <row r="41" spans="1:11" s="1" customFormat="1" ht="12.75">
      <c r="A41" s="4"/>
      <c r="B41" s="224" t="s">
        <v>25</v>
      </c>
      <c r="C41" s="115"/>
      <c r="D41" s="12">
        <f t="shared" si="0"/>
        <v>0</v>
      </c>
      <c r="E41" s="32">
        <f t="shared" si="1"/>
        <v>0</v>
      </c>
      <c r="F41" s="85">
        <v>22</v>
      </c>
      <c r="G41" s="12">
        <f t="shared" si="2"/>
        <v>0.29858241213873227</v>
      </c>
      <c r="H41" s="32">
        <f t="shared" si="3"/>
        <v>0.14187141291029856</v>
      </c>
      <c r="I41" s="131">
        <f t="shared" si="4"/>
        <v>22</v>
      </c>
      <c r="J41" s="12">
        <f t="shared" si="5"/>
        <v>0.2529549740146254</v>
      </c>
      <c r="K41" s="13">
        <f t="shared" si="6"/>
        <v>0.11867515373826734</v>
      </c>
    </row>
    <row r="42" spans="1:11" s="1" customFormat="1" ht="13.5" thickBot="1">
      <c r="A42" s="5"/>
      <c r="B42" s="224" t="s">
        <v>35</v>
      </c>
      <c r="C42" s="115">
        <v>27</v>
      </c>
      <c r="D42" s="12">
        <f t="shared" si="0"/>
        <v>2.0315262781686165</v>
      </c>
      <c r="E42" s="32">
        <f t="shared" si="1"/>
        <v>0.8907951171230617</v>
      </c>
      <c r="F42" s="116">
        <v>524</v>
      </c>
      <c r="G42" s="12">
        <f t="shared" si="2"/>
        <v>7.111690180031623</v>
      </c>
      <c r="H42" s="32">
        <f t="shared" si="3"/>
        <v>3.3791191074998386</v>
      </c>
      <c r="I42" s="131">
        <f t="shared" si="4"/>
        <v>551</v>
      </c>
      <c r="J42" s="12">
        <f t="shared" si="5"/>
        <v>6.335372303729936</v>
      </c>
      <c r="K42" s="13">
        <f t="shared" si="6"/>
        <v>2.9722731686266046</v>
      </c>
    </row>
    <row r="43" spans="1:11" s="6" customFormat="1" ht="23.25" customHeight="1" thickBot="1">
      <c r="A43" s="98" t="s">
        <v>21</v>
      </c>
      <c r="B43" s="220" t="s">
        <v>64</v>
      </c>
      <c r="C43" s="92">
        <v>366</v>
      </c>
      <c r="D43" s="93">
        <f t="shared" si="0"/>
        <v>27.538467326285694</v>
      </c>
      <c r="E43" s="94">
        <f t="shared" si="1"/>
        <v>12.07522269877928</v>
      </c>
      <c r="F43" s="83">
        <v>0</v>
      </c>
      <c r="G43" s="93">
        <f t="shared" si="2"/>
        <v>0</v>
      </c>
      <c r="H43" s="94">
        <f t="shared" si="3"/>
        <v>0</v>
      </c>
      <c r="I43" s="144">
        <f t="shared" si="4"/>
        <v>366</v>
      </c>
      <c r="J43" s="93">
        <f t="shared" si="5"/>
        <v>4.208250931334223</v>
      </c>
      <c r="K43" s="112">
        <f t="shared" si="6"/>
        <v>1.9743230121911748</v>
      </c>
    </row>
    <row r="44" spans="1:11" s="1" customFormat="1" ht="30" customHeight="1" thickBot="1">
      <c r="A44" s="9"/>
      <c r="B44" s="160" t="s">
        <v>81</v>
      </c>
      <c r="C44" s="114">
        <v>42</v>
      </c>
      <c r="D44" s="18">
        <f t="shared" si="0"/>
        <v>3.160151988262293</v>
      </c>
      <c r="E44" s="31">
        <f t="shared" si="1"/>
        <v>1.3856812933025404</v>
      </c>
      <c r="F44" s="120">
        <v>0</v>
      </c>
      <c r="G44" s="18">
        <f t="shared" si="2"/>
        <v>0</v>
      </c>
      <c r="H44" s="31">
        <f t="shared" si="3"/>
        <v>0</v>
      </c>
      <c r="I44" s="137">
        <f t="shared" si="4"/>
        <v>42</v>
      </c>
      <c r="J44" s="18">
        <f t="shared" si="5"/>
        <v>0.48291404130064847</v>
      </c>
      <c r="K44" s="19">
        <f t="shared" si="6"/>
        <v>0.2265616571366922</v>
      </c>
    </row>
    <row r="45" spans="1:11" s="1" customFormat="1" ht="16.5" customHeight="1" thickBot="1">
      <c r="A45" s="4"/>
      <c r="B45" s="226" t="s">
        <v>79</v>
      </c>
      <c r="C45" s="115">
        <v>29</v>
      </c>
      <c r="D45" s="12">
        <f t="shared" si="0"/>
        <v>2.182009706181107</v>
      </c>
      <c r="E45" s="32">
        <f t="shared" si="1"/>
        <v>0.9567799406136589</v>
      </c>
      <c r="F45" s="121">
        <v>0</v>
      </c>
      <c r="G45" s="12">
        <f t="shared" si="2"/>
        <v>0</v>
      </c>
      <c r="H45" s="32">
        <f t="shared" si="3"/>
        <v>0</v>
      </c>
      <c r="I45" s="131">
        <f t="shared" si="4"/>
        <v>29</v>
      </c>
      <c r="J45" s="12">
        <f t="shared" si="5"/>
        <v>0.33344064756473346</v>
      </c>
      <c r="K45" s="13">
        <f t="shared" si="6"/>
        <v>0.15643542992771603</v>
      </c>
    </row>
    <row r="46" spans="1:11" s="1" customFormat="1" ht="18" customHeight="1" thickBot="1">
      <c r="A46" s="98" t="s">
        <v>77</v>
      </c>
      <c r="B46" s="220" t="s">
        <v>63</v>
      </c>
      <c r="C46" s="92">
        <v>8</v>
      </c>
      <c r="D46" s="93">
        <f t="shared" si="0"/>
        <v>0.6019337120499605</v>
      </c>
      <c r="E46" s="94">
        <f t="shared" si="1"/>
        <v>0.26393929396238863</v>
      </c>
      <c r="F46" s="83">
        <v>4</v>
      </c>
      <c r="G46" s="93">
        <f>F46*1000/$G$2</f>
        <v>0.05428771129795132</v>
      </c>
      <c r="H46" s="94">
        <f t="shared" si="3"/>
        <v>0.025794802347327013</v>
      </c>
      <c r="I46" s="144">
        <f>SUM(C46,F46)</f>
        <v>12</v>
      </c>
      <c r="J46" s="93">
        <f>I46*1000/$J$2</f>
        <v>0.13797544037161386</v>
      </c>
      <c r="K46" s="96">
        <f t="shared" si="6"/>
        <v>0.06473190203905492</v>
      </c>
    </row>
    <row r="47" spans="1:11" s="6" customFormat="1" ht="21" customHeight="1" thickBot="1">
      <c r="A47" s="98" t="s">
        <v>29</v>
      </c>
      <c r="B47" s="220" t="s">
        <v>65</v>
      </c>
      <c r="C47" s="92">
        <v>18</v>
      </c>
      <c r="D47" s="93">
        <f t="shared" si="0"/>
        <v>1.354350852112411</v>
      </c>
      <c r="E47" s="94">
        <f t="shared" si="1"/>
        <v>0.5938634114153745</v>
      </c>
      <c r="F47" s="83">
        <v>221</v>
      </c>
      <c r="G47" s="93">
        <f t="shared" si="2"/>
        <v>2.99939604921181</v>
      </c>
      <c r="H47" s="94">
        <f t="shared" si="3"/>
        <v>1.4251628296898176</v>
      </c>
      <c r="I47" s="144">
        <f t="shared" si="4"/>
        <v>239</v>
      </c>
      <c r="J47" s="93">
        <f t="shared" si="5"/>
        <v>2.7480108540679757</v>
      </c>
      <c r="K47" s="96">
        <f t="shared" si="6"/>
        <v>1.2892437156111771</v>
      </c>
    </row>
    <row r="48" spans="1:11" s="6" customFormat="1" ht="19.5" customHeight="1" thickBot="1">
      <c r="A48" s="98" t="s">
        <v>30</v>
      </c>
      <c r="B48" s="220" t="s">
        <v>66</v>
      </c>
      <c r="C48" s="92">
        <v>700</v>
      </c>
      <c r="D48" s="93">
        <f t="shared" si="0"/>
        <v>52.669199804371544</v>
      </c>
      <c r="E48" s="94">
        <f t="shared" si="1"/>
        <v>23.094688221709006</v>
      </c>
      <c r="F48" s="83">
        <v>1595</v>
      </c>
      <c r="G48" s="93">
        <f t="shared" si="2"/>
        <v>21.647224880058086</v>
      </c>
      <c r="H48" s="94">
        <f t="shared" si="3"/>
        <v>10.285677435996647</v>
      </c>
      <c r="I48" s="144">
        <f t="shared" si="4"/>
        <v>2295</v>
      </c>
      <c r="J48" s="93">
        <f t="shared" si="5"/>
        <v>26.38780297107115</v>
      </c>
      <c r="K48" s="96">
        <f t="shared" si="6"/>
        <v>12.379976264969253</v>
      </c>
    </row>
    <row r="49" spans="1:11" s="1" customFormat="1" ht="12.75">
      <c r="A49" s="4"/>
      <c r="B49" s="217" t="s">
        <v>67</v>
      </c>
      <c r="C49" s="114">
        <v>124</v>
      </c>
      <c r="D49" s="18">
        <f t="shared" si="0"/>
        <v>9.329972536774388</v>
      </c>
      <c r="E49" s="31">
        <f t="shared" si="1"/>
        <v>4.091059056417024</v>
      </c>
      <c r="F49" s="86">
        <v>441</v>
      </c>
      <c r="G49" s="18">
        <f t="shared" si="2"/>
        <v>5.985220170599133</v>
      </c>
      <c r="H49" s="31">
        <f t="shared" si="3"/>
        <v>2.8438769587928032</v>
      </c>
      <c r="I49" s="137">
        <f t="shared" si="4"/>
        <v>565</v>
      </c>
      <c r="J49" s="18">
        <f t="shared" si="5"/>
        <v>6.496343650830152</v>
      </c>
      <c r="K49" s="19">
        <f t="shared" si="6"/>
        <v>3.0477937210055024</v>
      </c>
    </row>
    <row r="50" spans="1:11" s="1" customFormat="1" ht="12.75">
      <c r="A50" s="4"/>
      <c r="B50" s="224" t="s">
        <v>71</v>
      </c>
      <c r="C50" s="115">
        <v>1</v>
      </c>
      <c r="D50" s="12">
        <f t="shared" si="0"/>
        <v>0.07524171400624506</v>
      </c>
      <c r="E50" s="32">
        <f t="shared" si="1"/>
        <v>0.03299241174529858</v>
      </c>
      <c r="F50" s="85">
        <v>7</v>
      </c>
      <c r="G50" s="12">
        <f t="shared" si="2"/>
        <v>0.0950034947714148</v>
      </c>
      <c r="H50" s="32">
        <f t="shared" si="3"/>
        <v>0.045140904107822274</v>
      </c>
      <c r="I50" s="131">
        <f t="shared" si="4"/>
        <v>8</v>
      </c>
      <c r="J50" s="12">
        <f t="shared" si="5"/>
        <v>0.09198362691440924</v>
      </c>
      <c r="K50" s="13">
        <f t="shared" si="6"/>
        <v>0.043154601359369944</v>
      </c>
    </row>
    <row r="51" spans="1:11" s="1" customFormat="1" ht="12.75">
      <c r="A51" s="4"/>
      <c r="B51" s="224" t="s">
        <v>68</v>
      </c>
      <c r="C51" s="115">
        <v>7</v>
      </c>
      <c r="D51" s="12">
        <f t="shared" si="0"/>
        <v>0.5266919980437155</v>
      </c>
      <c r="E51" s="32">
        <f t="shared" si="1"/>
        <v>0.23094688221709006</v>
      </c>
      <c r="F51" s="85">
        <v>106</v>
      </c>
      <c r="G51" s="12">
        <f t="shared" si="2"/>
        <v>1.4386243493957098</v>
      </c>
      <c r="H51" s="32">
        <f t="shared" si="3"/>
        <v>0.6835622622041658</v>
      </c>
      <c r="I51" s="131">
        <f t="shared" si="4"/>
        <v>113</v>
      </c>
      <c r="J51" s="12">
        <f t="shared" si="5"/>
        <v>1.2992687301660304</v>
      </c>
      <c r="K51" s="13">
        <f t="shared" si="6"/>
        <v>0.6095587442011005</v>
      </c>
    </row>
    <row r="52" spans="1:11" s="1" customFormat="1" ht="12.75">
      <c r="A52" s="4"/>
      <c r="B52" s="224" t="s">
        <v>72</v>
      </c>
      <c r="C52" s="115"/>
      <c r="D52" s="12">
        <f t="shared" si="0"/>
        <v>0</v>
      </c>
      <c r="E52" s="32">
        <f t="shared" si="1"/>
        <v>0</v>
      </c>
      <c r="F52" s="85">
        <v>32</v>
      </c>
      <c r="G52" s="12">
        <f t="shared" si="2"/>
        <v>0.43430169038361055</v>
      </c>
      <c r="H52" s="32">
        <f t="shared" si="3"/>
        <v>0.2063584187786161</v>
      </c>
      <c r="I52" s="131">
        <f t="shared" si="4"/>
        <v>32</v>
      </c>
      <c r="J52" s="12">
        <f t="shared" si="5"/>
        <v>0.36793450765763697</v>
      </c>
      <c r="K52" s="13">
        <f t="shared" si="6"/>
        <v>0.17261840543747978</v>
      </c>
    </row>
    <row r="53" spans="1:11" s="1" customFormat="1" ht="12.75">
      <c r="A53" s="4"/>
      <c r="B53" s="224" t="s">
        <v>69</v>
      </c>
      <c r="C53" s="115">
        <v>93</v>
      </c>
      <c r="D53" s="12">
        <f t="shared" si="0"/>
        <v>6.997479402580791</v>
      </c>
      <c r="E53" s="32">
        <f t="shared" si="1"/>
        <v>3.068294292312768</v>
      </c>
      <c r="F53" s="85">
        <v>427</v>
      </c>
      <c r="G53" s="12">
        <f t="shared" si="2"/>
        <v>5.795213181056303</v>
      </c>
      <c r="H53" s="32">
        <f t="shared" si="3"/>
        <v>2.7535951505771585</v>
      </c>
      <c r="I53" s="131">
        <f t="shared" si="4"/>
        <v>520</v>
      </c>
      <c r="J53" s="12">
        <f t="shared" si="5"/>
        <v>5.978935749436601</v>
      </c>
      <c r="K53" s="13">
        <f t="shared" si="6"/>
        <v>2.805049088359046</v>
      </c>
    </row>
    <row r="54" spans="1:11" s="1" customFormat="1" ht="12.75">
      <c r="A54" s="4"/>
      <c r="B54" s="224" t="s">
        <v>73</v>
      </c>
      <c r="C54" s="115">
        <v>82</v>
      </c>
      <c r="D54" s="12">
        <f t="shared" si="0"/>
        <v>6.169820548512095</v>
      </c>
      <c r="E54" s="32">
        <f t="shared" si="1"/>
        <v>2.7053777631144835</v>
      </c>
      <c r="F54" s="85">
        <v>266</v>
      </c>
      <c r="G54" s="12">
        <f t="shared" si="2"/>
        <v>3.6101328013137626</v>
      </c>
      <c r="H54" s="32">
        <f t="shared" si="3"/>
        <v>1.7153543560972464</v>
      </c>
      <c r="I54" s="131">
        <f t="shared" si="4"/>
        <v>348</v>
      </c>
      <c r="J54" s="12">
        <f t="shared" si="5"/>
        <v>4.001287770776802</v>
      </c>
      <c r="K54" s="13">
        <f t="shared" si="6"/>
        <v>1.8772251591325926</v>
      </c>
    </row>
    <row r="55" spans="1:11" s="1" customFormat="1" ht="12.75">
      <c r="A55" s="4"/>
      <c r="B55" s="224" t="s">
        <v>70</v>
      </c>
      <c r="C55" s="115">
        <v>20</v>
      </c>
      <c r="D55" s="12">
        <f t="shared" si="0"/>
        <v>1.5048342801249013</v>
      </c>
      <c r="E55" s="32">
        <f t="shared" si="1"/>
        <v>0.6598482349059717</v>
      </c>
      <c r="F55" s="85">
        <v>423</v>
      </c>
      <c r="G55" s="12">
        <f t="shared" si="2"/>
        <v>5.740925469758352</v>
      </c>
      <c r="H55" s="32">
        <f t="shared" si="3"/>
        <v>2.727800348229832</v>
      </c>
      <c r="I55" s="131">
        <f t="shared" si="4"/>
        <v>443</v>
      </c>
      <c r="J55" s="12">
        <f t="shared" si="5"/>
        <v>5.093593340385412</v>
      </c>
      <c r="K55" s="13">
        <f t="shared" si="6"/>
        <v>2.3896860502751105</v>
      </c>
    </row>
    <row r="56" spans="1:11" s="1" customFormat="1" ht="12.75">
      <c r="A56" s="4"/>
      <c r="B56" s="224" t="s">
        <v>74</v>
      </c>
      <c r="C56" s="115">
        <v>14</v>
      </c>
      <c r="D56" s="12">
        <f t="shared" si="0"/>
        <v>1.053383996087431</v>
      </c>
      <c r="E56" s="32">
        <f t="shared" si="1"/>
        <v>0.4618937644341801</v>
      </c>
      <c r="F56" s="85">
        <v>391</v>
      </c>
      <c r="G56" s="12">
        <f t="shared" si="2"/>
        <v>5.306623779374742</v>
      </c>
      <c r="H56" s="32">
        <f t="shared" si="3"/>
        <v>2.5214419294512154</v>
      </c>
      <c r="I56" s="131">
        <f t="shared" si="4"/>
        <v>405</v>
      </c>
      <c r="J56" s="12">
        <f t="shared" si="5"/>
        <v>4.656671112541968</v>
      </c>
      <c r="K56" s="13">
        <f t="shared" si="6"/>
        <v>2.1847016938181034</v>
      </c>
    </row>
    <row r="57" spans="1:11" s="1" customFormat="1" ht="13.5" thickBot="1">
      <c r="A57" s="4"/>
      <c r="B57" s="224" t="s">
        <v>33</v>
      </c>
      <c r="C57" s="122">
        <v>57</v>
      </c>
      <c r="D57" s="12">
        <f t="shared" si="0"/>
        <v>4.288777698355968</v>
      </c>
      <c r="E57" s="32">
        <f>C57*100/C$58</f>
        <v>1.8805674694820191</v>
      </c>
      <c r="F57" s="87">
        <v>32</v>
      </c>
      <c r="G57" s="12">
        <f t="shared" si="2"/>
        <v>0.43430169038361055</v>
      </c>
      <c r="H57" s="32">
        <f>F57*100/F$58</f>
        <v>0.2063584187786161</v>
      </c>
      <c r="I57" s="131">
        <f t="shared" si="4"/>
        <v>89</v>
      </c>
      <c r="J57" s="12">
        <f t="shared" si="5"/>
        <v>1.0233178494228028</v>
      </c>
      <c r="K57" s="13">
        <f t="shared" si="6"/>
        <v>0.4800949401229906</v>
      </c>
    </row>
    <row r="58" spans="1:11" s="6" customFormat="1" ht="18.75" customHeight="1" thickBot="1">
      <c r="A58" s="110"/>
      <c r="B58" s="111" t="s">
        <v>22</v>
      </c>
      <c r="C58" s="144">
        <f>C48+C47+C46+C43+C38+C34+C33+C32+C27+C22+C18+C17+C16+C14+C13+C11+C10+C8+C5</f>
        <v>3031</v>
      </c>
      <c r="D58" s="213">
        <f t="shared" si="0"/>
        <v>228.05763515292878</v>
      </c>
      <c r="E58" s="94">
        <f>C58*100/C$58</f>
        <v>100</v>
      </c>
      <c r="F58" s="144">
        <f>F48+F47+F46+F43+F38+F34+F33+F32+F27+F22+F18+F17+F16+F14+F13+F11+F10+F8+F5</f>
        <v>15507</v>
      </c>
      <c r="G58" s="213">
        <f t="shared" si="2"/>
        <v>210.45988477433278</v>
      </c>
      <c r="H58" s="94"/>
      <c r="I58" s="144">
        <f>I48+I47+I46+I43+I38+I34+I33+I32+I27+I22+I18+I17+I16+I14+I13+I11+I10+I8+I5</f>
        <v>18538</v>
      </c>
      <c r="J58" s="213">
        <f t="shared" si="5"/>
        <v>213.1490594674148</v>
      </c>
      <c r="K58" s="96"/>
    </row>
    <row r="59" spans="1:11" s="6" customFormat="1" ht="22.5" customHeight="1">
      <c r="A59" s="15"/>
      <c r="B59" s="237" t="s">
        <v>83</v>
      </c>
      <c r="C59" s="237"/>
      <c r="D59" s="237"/>
      <c r="E59" s="237"/>
      <c r="F59" s="237"/>
      <c r="G59" s="237"/>
      <c r="H59" s="237"/>
      <c r="I59" s="245" t="s">
        <v>82</v>
      </c>
      <c r="J59" s="245"/>
      <c r="K59" s="245"/>
    </row>
  </sheetData>
  <sheetProtection/>
  <mergeCells count="5">
    <mergeCell ref="B59:H59"/>
    <mergeCell ref="I59:K59"/>
    <mergeCell ref="A1:K1"/>
    <mergeCell ref="A3:A4"/>
    <mergeCell ref="B3:B4"/>
  </mergeCells>
  <printOptions/>
  <pageMargins left="0.35433070866141736" right="0.15748031496062992" top="0.4724409448818898" bottom="0.7874015748031497" header="0" footer="0"/>
  <pageSetup blackAndWhite="1" fitToHeight="0" fitToWidth="1" horizontalDpi="600" verticalDpi="600" orientation="landscape" paperSize="9" scale="98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I58" sqref="I58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39" t="s">
        <v>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28">
        <v>10499</v>
      </c>
      <c r="E2" s="231"/>
      <c r="F2" s="232"/>
      <c r="G2" s="231">
        <v>55626</v>
      </c>
      <c r="H2" s="231"/>
      <c r="I2" s="232"/>
      <c r="J2" s="228">
        <v>66125</v>
      </c>
      <c r="K2" s="2"/>
    </row>
    <row r="3" spans="1:11" ht="15" customHeight="1">
      <c r="A3" s="248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27.75" customHeight="1" thickBot="1">
      <c r="A4" s="249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104" t="s">
        <v>9</v>
      </c>
      <c r="B5" s="153" t="s">
        <v>26</v>
      </c>
      <c r="C5" s="144">
        <v>142</v>
      </c>
      <c r="D5" s="93">
        <f aca="true" t="shared" si="0" ref="D5:D58">C5*1000/$D$2</f>
        <v>13.525097628345558</v>
      </c>
      <c r="E5" s="94">
        <f aca="true" t="shared" si="1" ref="E5:E56">C5*100/C$58</f>
        <v>12.251941328731665</v>
      </c>
      <c r="F5" s="134">
        <f>I5-C5</f>
        <v>263</v>
      </c>
      <c r="G5" s="93">
        <f aca="true" t="shared" si="2" ref="G5:G58">F5*1000/$G$2</f>
        <v>4.728004889799734</v>
      </c>
      <c r="H5" s="94">
        <f aca="true" t="shared" si="3" ref="H5:H56">F5*100/F$58</f>
        <v>3.6391310363913103</v>
      </c>
      <c r="I5" s="144">
        <v>405</v>
      </c>
      <c r="J5" s="93">
        <f aca="true" t="shared" si="4" ref="J5:J58">I5*1000/$J$2</f>
        <v>6.12476370510397</v>
      </c>
      <c r="K5" s="96">
        <f aca="true" t="shared" si="5" ref="K5:K57">I5*100/I$58</f>
        <v>4.829477700930122</v>
      </c>
    </row>
    <row r="6" spans="1:11" s="1" customFormat="1" ht="15.75" customHeight="1">
      <c r="A6" s="4"/>
      <c r="B6" s="40" t="s">
        <v>36</v>
      </c>
      <c r="C6" s="145">
        <v>130</v>
      </c>
      <c r="D6" s="18">
        <f t="shared" si="0"/>
        <v>12.38213163158396</v>
      </c>
      <c r="E6" s="31">
        <f t="shared" si="1"/>
        <v>11.216566005176876</v>
      </c>
      <c r="F6" s="137">
        <f aca="true" t="shared" si="6" ref="F6:F57">I6-C6</f>
        <v>199</v>
      </c>
      <c r="G6" s="18">
        <f t="shared" si="2"/>
        <v>3.577463775932118</v>
      </c>
      <c r="H6" s="31">
        <f t="shared" si="3"/>
        <v>2.7535630275356304</v>
      </c>
      <c r="I6" s="137">
        <v>329</v>
      </c>
      <c r="J6" s="18">
        <f t="shared" si="4"/>
        <v>4.975425330812855</v>
      </c>
      <c r="K6" s="19">
        <f t="shared" si="5"/>
        <v>3.9232053422370616</v>
      </c>
    </row>
    <row r="7" spans="1:11" s="1" customFormat="1" ht="15.7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>
        <f t="shared" si="6"/>
        <v>0</v>
      </c>
      <c r="G7" s="14">
        <f t="shared" si="2"/>
        <v>0</v>
      </c>
      <c r="H7" s="35">
        <f t="shared" si="3"/>
        <v>0</v>
      </c>
      <c r="I7" s="139"/>
      <c r="J7" s="14">
        <f t="shared" si="4"/>
        <v>0</v>
      </c>
      <c r="K7" s="13">
        <f t="shared" si="5"/>
        <v>0</v>
      </c>
    </row>
    <row r="8" spans="1:11" ht="17.25" customHeight="1" thickBot="1">
      <c r="A8" s="104" t="s">
        <v>10</v>
      </c>
      <c r="B8" s="99" t="s">
        <v>38</v>
      </c>
      <c r="C8" s="147">
        <v>1</v>
      </c>
      <c r="D8" s="93">
        <f t="shared" si="0"/>
        <v>0.0952471663967997</v>
      </c>
      <c r="E8" s="94">
        <f t="shared" si="1"/>
        <v>0.08628127696289906</v>
      </c>
      <c r="F8" s="134">
        <f t="shared" si="6"/>
        <v>159</v>
      </c>
      <c r="G8" s="93">
        <f t="shared" si="2"/>
        <v>2.858375579764858</v>
      </c>
      <c r="H8" s="94">
        <f t="shared" si="3"/>
        <v>2.2000830220008303</v>
      </c>
      <c r="I8" s="144">
        <v>160</v>
      </c>
      <c r="J8" s="93">
        <f t="shared" si="4"/>
        <v>2.4196597353497165</v>
      </c>
      <c r="K8" s="96">
        <f t="shared" si="5"/>
        <v>1.9079418077748629</v>
      </c>
    </row>
    <row r="9" spans="1:11" s="1" customFormat="1" ht="18" customHeight="1" thickBot="1">
      <c r="A9" s="165"/>
      <c r="B9" s="40" t="s">
        <v>39</v>
      </c>
      <c r="C9" s="145"/>
      <c r="D9" s="18">
        <f t="shared" si="0"/>
        <v>0</v>
      </c>
      <c r="E9" s="31">
        <f t="shared" si="1"/>
        <v>0</v>
      </c>
      <c r="F9" s="132">
        <f t="shared" si="6"/>
        <v>55</v>
      </c>
      <c r="G9" s="18">
        <f t="shared" si="2"/>
        <v>0.9887462697299824</v>
      </c>
      <c r="H9" s="31">
        <f t="shared" si="3"/>
        <v>0.76103500761035</v>
      </c>
      <c r="I9" s="137">
        <v>55</v>
      </c>
      <c r="J9" s="18">
        <f t="shared" si="4"/>
        <v>0.831758034026465</v>
      </c>
      <c r="K9" s="19">
        <f t="shared" si="5"/>
        <v>0.6558549964226091</v>
      </c>
    </row>
    <row r="10" spans="1:11" s="6" customFormat="1" ht="19.5" customHeight="1" thickBot="1">
      <c r="A10" s="104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>
        <f t="shared" si="6"/>
        <v>2</v>
      </c>
      <c r="G10" s="93">
        <f t="shared" si="2"/>
        <v>0.035954409808362994</v>
      </c>
      <c r="H10" s="94">
        <f t="shared" si="3"/>
        <v>0.027674000276740003</v>
      </c>
      <c r="I10" s="144">
        <v>2</v>
      </c>
      <c r="J10" s="93">
        <f t="shared" si="4"/>
        <v>0.030245746691871456</v>
      </c>
      <c r="K10" s="96">
        <f t="shared" si="5"/>
        <v>0.023849272597185785</v>
      </c>
    </row>
    <row r="11" spans="1:11" s="6" customFormat="1" ht="30" customHeight="1" thickBot="1">
      <c r="A11" s="98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>
        <f t="shared" si="6"/>
        <v>492</v>
      </c>
      <c r="G11" s="93">
        <f t="shared" si="2"/>
        <v>8.844784812857297</v>
      </c>
      <c r="H11" s="94">
        <f t="shared" si="3"/>
        <v>6.807804068078041</v>
      </c>
      <c r="I11" s="144">
        <v>492</v>
      </c>
      <c r="J11" s="93">
        <f t="shared" si="4"/>
        <v>7.440453686200378</v>
      </c>
      <c r="K11" s="96">
        <f t="shared" si="5"/>
        <v>5.866921058907703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>
        <f t="shared" si="6"/>
        <v>491</v>
      </c>
      <c r="G12" s="29">
        <f t="shared" si="2"/>
        <v>8.826807607953116</v>
      </c>
      <c r="H12" s="34">
        <f t="shared" si="3"/>
        <v>6.793967067939671</v>
      </c>
      <c r="I12" s="132">
        <v>491</v>
      </c>
      <c r="J12" s="29">
        <f t="shared" si="4"/>
        <v>7.425330812854442</v>
      </c>
      <c r="K12" s="30">
        <f t="shared" si="5"/>
        <v>5.85499642260911</v>
      </c>
    </row>
    <row r="13" spans="1:11" s="6" customFormat="1" ht="18.75" customHeight="1" thickBot="1">
      <c r="A13" s="98" t="s">
        <v>13</v>
      </c>
      <c r="B13" s="99" t="s">
        <v>42</v>
      </c>
      <c r="C13" s="147"/>
      <c r="D13" s="93">
        <f t="shared" si="0"/>
        <v>0</v>
      </c>
      <c r="E13" s="94">
        <f t="shared" si="1"/>
        <v>0</v>
      </c>
      <c r="F13" s="134">
        <f t="shared" si="6"/>
        <v>0</v>
      </c>
      <c r="G13" s="93">
        <f t="shared" si="2"/>
        <v>0</v>
      </c>
      <c r="H13" s="94">
        <f t="shared" si="3"/>
        <v>0</v>
      </c>
      <c r="I13" s="144"/>
      <c r="J13" s="93">
        <f t="shared" si="4"/>
        <v>0</v>
      </c>
      <c r="K13" s="96">
        <f t="shared" si="5"/>
        <v>0</v>
      </c>
    </row>
    <row r="14" spans="1:11" s="6" customFormat="1" ht="15.75" customHeight="1" thickBot="1">
      <c r="A14" s="98" t="s">
        <v>14</v>
      </c>
      <c r="B14" s="91" t="s">
        <v>43</v>
      </c>
      <c r="C14" s="147"/>
      <c r="D14" s="93">
        <f t="shared" si="0"/>
        <v>0</v>
      </c>
      <c r="E14" s="94">
        <f t="shared" si="1"/>
        <v>0</v>
      </c>
      <c r="F14" s="134">
        <f t="shared" si="6"/>
        <v>405</v>
      </c>
      <c r="G14" s="93">
        <f t="shared" si="2"/>
        <v>7.280767986193506</v>
      </c>
      <c r="H14" s="94">
        <f t="shared" si="3"/>
        <v>5.603985056039851</v>
      </c>
      <c r="I14" s="144">
        <v>405</v>
      </c>
      <c r="J14" s="93">
        <f t="shared" si="4"/>
        <v>6.12476370510397</v>
      </c>
      <c r="K14" s="112">
        <f t="shared" si="5"/>
        <v>4.829477700930122</v>
      </c>
    </row>
    <row r="15" spans="1:11" s="1" customFormat="1" ht="18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1"/>
        <v>0</v>
      </c>
      <c r="F15" s="132">
        <f t="shared" si="6"/>
        <v>30</v>
      </c>
      <c r="G15" s="14">
        <f t="shared" si="2"/>
        <v>0.539316147125445</v>
      </c>
      <c r="H15" s="35">
        <f t="shared" si="3"/>
        <v>0.41511000415110005</v>
      </c>
      <c r="I15" s="139">
        <v>30</v>
      </c>
      <c r="J15" s="14">
        <f t="shared" si="4"/>
        <v>0.45368620037807184</v>
      </c>
      <c r="K15" s="20">
        <f t="shared" si="5"/>
        <v>0.3577390889577868</v>
      </c>
    </row>
    <row r="16" spans="1:11" s="1" customFormat="1" ht="16.5" customHeight="1" thickBot="1">
      <c r="A16" s="104" t="s">
        <v>15</v>
      </c>
      <c r="B16" s="99" t="s">
        <v>27</v>
      </c>
      <c r="C16" s="150">
        <v>2</v>
      </c>
      <c r="D16" s="106">
        <f t="shared" si="0"/>
        <v>0.1904943327935994</v>
      </c>
      <c r="E16" s="107">
        <f t="shared" si="1"/>
        <v>0.1725625539257981</v>
      </c>
      <c r="F16" s="134">
        <f t="shared" si="6"/>
        <v>41</v>
      </c>
      <c r="G16" s="106">
        <f t="shared" si="2"/>
        <v>0.7370654010714414</v>
      </c>
      <c r="H16" s="107">
        <f t="shared" si="3"/>
        <v>0.56731700567317</v>
      </c>
      <c r="I16" s="134">
        <v>43</v>
      </c>
      <c r="J16" s="106">
        <f t="shared" si="4"/>
        <v>0.6502835538752363</v>
      </c>
      <c r="K16" s="108">
        <f t="shared" si="5"/>
        <v>0.5127593608394944</v>
      </c>
    </row>
    <row r="17" spans="1:11" s="6" customFormat="1" ht="18" customHeight="1" thickBot="1">
      <c r="A17" s="109" t="s">
        <v>16</v>
      </c>
      <c r="B17" s="91" t="s">
        <v>45</v>
      </c>
      <c r="C17" s="147">
        <v>18</v>
      </c>
      <c r="D17" s="93">
        <f t="shared" si="0"/>
        <v>1.7144489951423945</v>
      </c>
      <c r="E17" s="94">
        <f t="shared" si="1"/>
        <v>1.553062985332183</v>
      </c>
      <c r="F17" s="134">
        <f t="shared" si="6"/>
        <v>280</v>
      </c>
      <c r="G17" s="93">
        <f t="shared" si="2"/>
        <v>5.033617373170819</v>
      </c>
      <c r="H17" s="94">
        <f t="shared" si="3"/>
        <v>3.8743600387436006</v>
      </c>
      <c r="I17" s="144">
        <v>298</v>
      </c>
      <c r="J17" s="93">
        <f t="shared" si="4"/>
        <v>4.506616257088847</v>
      </c>
      <c r="K17" s="96">
        <f t="shared" si="5"/>
        <v>3.553541616980682</v>
      </c>
    </row>
    <row r="18" spans="1:11" s="6" customFormat="1" ht="18" customHeight="1" thickBot="1">
      <c r="A18" s="98" t="s">
        <v>17</v>
      </c>
      <c r="B18" s="155" t="s">
        <v>46</v>
      </c>
      <c r="C18" s="147"/>
      <c r="D18" s="93">
        <f t="shared" si="0"/>
        <v>0</v>
      </c>
      <c r="E18" s="94">
        <f t="shared" si="1"/>
        <v>0</v>
      </c>
      <c r="F18" s="134">
        <f t="shared" si="6"/>
        <v>1196</v>
      </c>
      <c r="G18" s="93">
        <f t="shared" si="2"/>
        <v>21.500737065401072</v>
      </c>
      <c r="H18" s="94">
        <f t="shared" si="3"/>
        <v>16.549052165490522</v>
      </c>
      <c r="I18" s="144">
        <v>1196</v>
      </c>
      <c r="J18" s="93">
        <f t="shared" si="4"/>
        <v>18.08695652173913</v>
      </c>
      <c r="K18" s="96">
        <f t="shared" si="5"/>
        <v>14.2618650131171</v>
      </c>
    </row>
    <row r="19" spans="1:11" s="1" customFormat="1" ht="16.5" customHeight="1">
      <c r="A19" s="4"/>
      <c r="B19" s="38" t="s">
        <v>47</v>
      </c>
      <c r="C19" s="145"/>
      <c r="D19" s="18">
        <f t="shared" si="0"/>
        <v>0</v>
      </c>
      <c r="E19" s="31">
        <f t="shared" si="1"/>
        <v>0</v>
      </c>
      <c r="F19" s="137">
        <f t="shared" si="6"/>
        <v>1</v>
      </c>
      <c r="G19" s="18">
        <f t="shared" si="2"/>
        <v>0.017977204904181497</v>
      </c>
      <c r="H19" s="31">
        <f t="shared" si="3"/>
        <v>0.013837000138370002</v>
      </c>
      <c r="I19" s="137">
        <v>1</v>
      </c>
      <c r="J19" s="18">
        <f t="shared" si="4"/>
        <v>0.015122873345935728</v>
      </c>
      <c r="K19" s="19">
        <f t="shared" si="5"/>
        <v>0.011924636298592892</v>
      </c>
    </row>
    <row r="20" spans="1:11" s="1" customFormat="1" ht="14.2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>
        <f t="shared" si="6"/>
        <v>27</v>
      </c>
      <c r="G20" s="12">
        <f t="shared" si="2"/>
        <v>0.4853845324129004</v>
      </c>
      <c r="H20" s="32">
        <f t="shared" si="3"/>
        <v>0.37359900373599003</v>
      </c>
      <c r="I20" s="131">
        <v>27</v>
      </c>
      <c r="J20" s="12">
        <f t="shared" si="4"/>
        <v>0.40831758034026466</v>
      </c>
      <c r="K20" s="13">
        <f t="shared" si="5"/>
        <v>0.3219651800620081</v>
      </c>
    </row>
    <row r="21" spans="1:11" s="1" customFormat="1" ht="13.5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>
        <f t="shared" si="6"/>
        <v>312</v>
      </c>
      <c r="G21" s="12">
        <f t="shared" si="2"/>
        <v>5.608887930104627</v>
      </c>
      <c r="H21" s="32">
        <f t="shared" si="3"/>
        <v>4.3171440431714405</v>
      </c>
      <c r="I21" s="131">
        <v>312</v>
      </c>
      <c r="J21" s="12">
        <f t="shared" si="4"/>
        <v>4.718336483931947</v>
      </c>
      <c r="K21" s="13">
        <f t="shared" si="5"/>
        <v>3.7204865251609824</v>
      </c>
    </row>
    <row r="22" spans="1:11" s="6" customFormat="1" ht="15.75" customHeight="1" thickBot="1">
      <c r="A22" s="98" t="s">
        <v>28</v>
      </c>
      <c r="B22" s="91" t="s">
        <v>50</v>
      </c>
      <c r="C22" s="147">
        <v>685</v>
      </c>
      <c r="D22" s="93">
        <f t="shared" si="0"/>
        <v>65.24430898180779</v>
      </c>
      <c r="E22" s="94">
        <f t="shared" si="1"/>
        <v>59.10267471958585</v>
      </c>
      <c r="F22" s="134">
        <f t="shared" si="6"/>
        <v>1288</v>
      </c>
      <c r="G22" s="93">
        <f t="shared" si="2"/>
        <v>23.15463991658577</v>
      </c>
      <c r="H22" s="94">
        <f t="shared" si="3"/>
        <v>17.822056178220564</v>
      </c>
      <c r="I22" s="144">
        <v>1973</v>
      </c>
      <c r="J22" s="93">
        <f t="shared" si="4"/>
        <v>29.83742911153119</v>
      </c>
      <c r="K22" s="96">
        <f t="shared" si="5"/>
        <v>23.52730741712378</v>
      </c>
    </row>
    <row r="23" spans="1:11" s="1" customFormat="1" ht="15.75" customHeight="1">
      <c r="A23" s="4"/>
      <c r="B23" s="40" t="s">
        <v>51</v>
      </c>
      <c r="C23" s="145">
        <v>94</v>
      </c>
      <c r="D23" s="18">
        <f t="shared" si="0"/>
        <v>8.953233641299171</v>
      </c>
      <c r="E23" s="31">
        <f t="shared" si="1"/>
        <v>8.11044003451251</v>
      </c>
      <c r="F23" s="137">
        <f t="shared" si="6"/>
        <v>28</v>
      </c>
      <c r="G23" s="18">
        <f t="shared" si="2"/>
        <v>0.5033617373170819</v>
      </c>
      <c r="H23" s="31">
        <f t="shared" si="3"/>
        <v>0.38743600387436006</v>
      </c>
      <c r="I23" s="137">
        <v>122</v>
      </c>
      <c r="J23" s="18">
        <f t="shared" si="4"/>
        <v>1.8449905482041589</v>
      </c>
      <c r="K23" s="19">
        <f t="shared" si="5"/>
        <v>1.4548056284283328</v>
      </c>
    </row>
    <row r="24" spans="1:11" s="1" customFormat="1" ht="14.25" customHeight="1">
      <c r="A24" s="4"/>
      <c r="B24" s="38" t="s">
        <v>52</v>
      </c>
      <c r="C24" s="146">
        <v>266</v>
      </c>
      <c r="D24" s="12">
        <f t="shared" si="0"/>
        <v>25.335746261548717</v>
      </c>
      <c r="E24" s="32">
        <f t="shared" si="1"/>
        <v>22.950819672131146</v>
      </c>
      <c r="F24" s="131">
        <f t="shared" si="6"/>
        <v>655</v>
      </c>
      <c r="G24" s="12">
        <f t="shared" si="2"/>
        <v>11.775069212238881</v>
      </c>
      <c r="H24" s="32">
        <f t="shared" si="3"/>
        <v>9.06323509063235</v>
      </c>
      <c r="I24" s="131">
        <v>921</v>
      </c>
      <c r="J24" s="12">
        <f t="shared" si="4"/>
        <v>13.928166351606805</v>
      </c>
      <c r="K24" s="13">
        <f t="shared" si="5"/>
        <v>10.982590031004055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>
        <f t="shared" si="6"/>
        <v>111</v>
      </c>
      <c r="G25" s="12">
        <f t="shared" si="2"/>
        <v>1.9954697443641463</v>
      </c>
      <c r="H25" s="32">
        <f t="shared" si="3"/>
        <v>1.5359070153590701</v>
      </c>
      <c r="I25" s="131">
        <v>111</v>
      </c>
      <c r="J25" s="12">
        <f t="shared" si="4"/>
        <v>1.6786389413988658</v>
      </c>
      <c r="K25" s="13">
        <f t="shared" si="5"/>
        <v>1.323634629143811</v>
      </c>
    </row>
    <row r="26" spans="1:11" s="1" customFormat="1" ht="13.5" thickBot="1">
      <c r="A26" s="4"/>
      <c r="B26" s="38" t="s">
        <v>86</v>
      </c>
      <c r="C26" s="146">
        <v>4</v>
      </c>
      <c r="D26" s="12">
        <f t="shared" si="0"/>
        <v>0.3809886655871988</v>
      </c>
      <c r="E26" s="32">
        <f t="shared" si="1"/>
        <v>0.3451251078515962</v>
      </c>
      <c r="F26" s="132">
        <f t="shared" si="6"/>
        <v>25</v>
      </c>
      <c r="G26" s="12">
        <f t="shared" si="2"/>
        <v>0.44943012260453746</v>
      </c>
      <c r="H26" s="32">
        <f t="shared" si="3"/>
        <v>0.34592500345925004</v>
      </c>
      <c r="I26" s="131">
        <v>29</v>
      </c>
      <c r="J26" s="12">
        <f t="shared" si="4"/>
        <v>0.43856332703213613</v>
      </c>
      <c r="K26" s="13">
        <f t="shared" si="5"/>
        <v>0.3458144526591939</v>
      </c>
    </row>
    <row r="27" spans="1:11" s="6" customFormat="1" ht="14.25" customHeight="1" thickBot="1">
      <c r="A27" s="98" t="s">
        <v>18</v>
      </c>
      <c r="B27" s="91" t="s">
        <v>53</v>
      </c>
      <c r="C27" s="147">
        <v>13</v>
      </c>
      <c r="D27" s="93">
        <f t="shared" si="0"/>
        <v>1.2382131631583961</v>
      </c>
      <c r="E27" s="94">
        <f t="shared" si="1"/>
        <v>1.1216566005176876</v>
      </c>
      <c r="F27" s="134">
        <f t="shared" si="6"/>
        <v>787</v>
      </c>
      <c r="G27" s="93">
        <f t="shared" si="2"/>
        <v>14.148060259590839</v>
      </c>
      <c r="H27" s="94">
        <f t="shared" si="3"/>
        <v>10.889719108897191</v>
      </c>
      <c r="I27" s="144">
        <v>800</v>
      </c>
      <c r="J27" s="93">
        <f t="shared" si="4"/>
        <v>12.098298676748582</v>
      </c>
      <c r="K27" s="96">
        <f t="shared" si="5"/>
        <v>9.539709038874314</v>
      </c>
    </row>
    <row r="28" spans="1:11" s="1" customFormat="1" ht="12.75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>
        <f t="shared" si="6"/>
        <v>40</v>
      </c>
      <c r="G28" s="18">
        <f>F28*1000/$G$2</f>
        <v>0.7190881961672599</v>
      </c>
      <c r="H28" s="31">
        <f t="shared" si="3"/>
        <v>0.5534800055348</v>
      </c>
      <c r="I28" s="137">
        <v>40</v>
      </c>
      <c r="J28" s="18">
        <f t="shared" si="4"/>
        <v>0.6049149338374291</v>
      </c>
      <c r="K28" s="19">
        <f t="shared" si="5"/>
        <v>0.4769854519437157</v>
      </c>
    </row>
    <row r="29" spans="1:11" s="1" customFormat="1" ht="13.5" customHeight="1">
      <c r="A29" s="4"/>
      <c r="B29" s="38" t="s">
        <v>55</v>
      </c>
      <c r="C29" s="146">
        <v>13</v>
      </c>
      <c r="D29" s="12">
        <f t="shared" si="0"/>
        <v>1.2382131631583961</v>
      </c>
      <c r="E29" s="32">
        <f t="shared" si="1"/>
        <v>1.1216566005176876</v>
      </c>
      <c r="F29" s="227">
        <f t="shared" si="6"/>
        <v>15</v>
      </c>
      <c r="G29" s="12">
        <f t="shared" si="2"/>
        <v>0.2696580735627225</v>
      </c>
      <c r="H29" s="32">
        <f t="shared" si="3"/>
        <v>0.20755500207555003</v>
      </c>
      <c r="I29" s="131">
        <v>28</v>
      </c>
      <c r="J29" s="12">
        <f t="shared" si="4"/>
        <v>0.42344045368620037</v>
      </c>
      <c r="K29" s="13">
        <f t="shared" si="5"/>
        <v>0.333889816360601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>
        <f t="shared" si="6"/>
        <v>60</v>
      </c>
      <c r="G30" s="12">
        <f t="shared" si="2"/>
        <v>1.07863229425089</v>
      </c>
      <c r="H30" s="32">
        <f t="shared" si="3"/>
        <v>0.8302200083022001</v>
      </c>
      <c r="I30" s="131">
        <v>60</v>
      </c>
      <c r="J30" s="12">
        <f t="shared" si="4"/>
        <v>0.9073724007561437</v>
      </c>
      <c r="K30" s="13">
        <f t="shared" si="5"/>
        <v>0.7154781779155736</v>
      </c>
    </row>
    <row r="31" spans="1:11" s="1" customFormat="1" ht="16.5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>
        <f t="shared" si="6"/>
        <v>138</v>
      </c>
      <c r="G31" s="12">
        <f t="shared" si="2"/>
        <v>2.4808542767770465</v>
      </c>
      <c r="H31" s="32">
        <f t="shared" si="3"/>
        <v>1.9095060190950601</v>
      </c>
      <c r="I31" s="131">
        <v>138</v>
      </c>
      <c r="J31" s="12">
        <f t="shared" si="4"/>
        <v>2.0869565217391304</v>
      </c>
      <c r="K31" s="13">
        <f t="shared" si="5"/>
        <v>1.6455998092058193</v>
      </c>
    </row>
    <row r="32" spans="1:11" s="1" customFormat="1" ht="16.5" customHeight="1" thickBot="1">
      <c r="A32" s="98" t="s">
        <v>75</v>
      </c>
      <c r="B32" s="91" t="s">
        <v>61</v>
      </c>
      <c r="C32" s="147">
        <v>5</v>
      </c>
      <c r="D32" s="93">
        <f t="shared" si="0"/>
        <v>0.4762358319839985</v>
      </c>
      <c r="E32" s="94">
        <f t="shared" si="1"/>
        <v>0.4314063848144953</v>
      </c>
      <c r="F32" s="134">
        <f t="shared" si="6"/>
        <v>120</v>
      </c>
      <c r="G32" s="93">
        <f>F32*1000/$G$2</f>
        <v>2.15726458850178</v>
      </c>
      <c r="H32" s="94">
        <f t="shared" si="3"/>
        <v>1.6604400166044002</v>
      </c>
      <c r="I32" s="144">
        <v>125</v>
      </c>
      <c r="J32" s="93">
        <f>I32*1000/$J$2</f>
        <v>1.890359168241966</v>
      </c>
      <c r="K32" s="96">
        <f t="shared" si="5"/>
        <v>1.4905795373241115</v>
      </c>
    </row>
    <row r="33" spans="1:11" s="1" customFormat="1" ht="28.5" customHeight="1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>
        <f t="shared" si="6"/>
        <v>357</v>
      </c>
      <c r="G33" s="93">
        <f>F33*1000/$G$2</f>
        <v>6.417862150792795</v>
      </c>
      <c r="H33" s="94">
        <f t="shared" si="3"/>
        <v>4.93980904939809</v>
      </c>
      <c r="I33" s="144">
        <v>357</v>
      </c>
      <c r="J33" s="93">
        <f>I33*1000/$J$2</f>
        <v>5.398865784499055</v>
      </c>
      <c r="K33" s="96">
        <f t="shared" si="5"/>
        <v>4.257095158597663</v>
      </c>
    </row>
    <row r="34" spans="1:11" s="6" customFormat="1" ht="21" customHeight="1" thickBot="1">
      <c r="A34" s="98" t="s">
        <v>19</v>
      </c>
      <c r="B34" s="91" t="s">
        <v>58</v>
      </c>
      <c r="C34" s="147">
        <v>25</v>
      </c>
      <c r="D34" s="93">
        <f t="shared" si="0"/>
        <v>2.3811791599199923</v>
      </c>
      <c r="E34" s="94">
        <f t="shared" si="1"/>
        <v>2.1570319240724762</v>
      </c>
      <c r="F34" s="134">
        <f t="shared" si="6"/>
        <v>598</v>
      </c>
      <c r="G34" s="93">
        <f t="shared" si="2"/>
        <v>10.750368532700536</v>
      </c>
      <c r="H34" s="94">
        <f t="shared" si="3"/>
        <v>8.274526082745261</v>
      </c>
      <c r="I34" s="144">
        <v>623</v>
      </c>
      <c r="J34" s="93">
        <f t="shared" si="4"/>
        <v>9.421550094517958</v>
      </c>
      <c r="K34" s="96">
        <f t="shared" si="5"/>
        <v>7.429048414023372</v>
      </c>
    </row>
    <row r="35" spans="1:11" s="1" customFormat="1" ht="12.75">
      <c r="A35" s="4"/>
      <c r="B35" s="40" t="s">
        <v>59</v>
      </c>
      <c r="C35" s="145">
        <v>20</v>
      </c>
      <c r="D35" s="25">
        <f t="shared" si="0"/>
        <v>1.904943327935994</v>
      </c>
      <c r="E35" s="36">
        <f t="shared" si="1"/>
        <v>1.7256255392579811</v>
      </c>
      <c r="F35" s="137">
        <f t="shared" si="6"/>
        <v>480</v>
      </c>
      <c r="G35" s="25">
        <f t="shared" si="2"/>
        <v>8.62905835400712</v>
      </c>
      <c r="H35" s="36">
        <f t="shared" si="3"/>
        <v>6.641760066417601</v>
      </c>
      <c r="I35" s="137">
        <v>500</v>
      </c>
      <c r="J35" s="25">
        <f t="shared" si="4"/>
        <v>7.561436672967864</v>
      </c>
      <c r="K35" s="26">
        <f t="shared" si="5"/>
        <v>5.962318149296446</v>
      </c>
    </row>
    <row r="36" spans="1:11" s="1" customFormat="1" ht="14.25" customHeight="1">
      <c r="A36" s="4"/>
      <c r="B36" s="43" t="s">
        <v>31</v>
      </c>
      <c r="C36" s="146">
        <v>20</v>
      </c>
      <c r="D36" s="27">
        <f t="shared" si="0"/>
        <v>1.904943327935994</v>
      </c>
      <c r="E36" s="37">
        <f t="shared" si="1"/>
        <v>1.7256255392579811</v>
      </c>
      <c r="F36" s="131">
        <f t="shared" si="6"/>
        <v>379</v>
      </c>
      <c r="G36" s="27">
        <f t="shared" si="2"/>
        <v>6.813360658684788</v>
      </c>
      <c r="H36" s="37">
        <f t="shared" si="3"/>
        <v>5.244223052442231</v>
      </c>
      <c r="I36" s="131">
        <v>399</v>
      </c>
      <c r="J36" s="27">
        <f t="shared" si="4"/>
        <v>6.034026465028355</v>
      </c>
      <c r="K36" s="28">
        <f t="shared" si="5"/>
        <v>4.757929883138564</v>
      </c>
    </row>
    <row r="37" spans="1:11" s="1" customFormat="1" ht="15" customHeight="1" thickBot="1">
      <c r="A37" s="16"/>
      <c r="B37" s="38" t="s">
        <v>84</v>
      </c>
      <c r="C37" s="146"/>
      <c r="D37" s="27">
        <f t="shared" si="0"/>
        <v>0</v>
      </c>
      <c r="E37" s="37">
        <f t="shared" si="1"/>
        <v>0</v>
      </c>
      <c r="F37" s="139">
        <f t="shared" si="6"/>
        <v>0</v>
      </c>
      <c r="G37" s="27">
        <f t="shared" si="2"/>
        <v>0</v>
      </c>
      <c r="H37" s="37">
        <f t="shared" si="3"/>
        <v>0</v>
      </c>
      <c r="I37" s="131"/>
      <c r="J37" s="27">
        <f t="shared" si="4"/>
        <v>0</v>
      </c>
      <c r="K37" s="28">
        <f t="shared" si="5"/>
        <v>0</v>
      </c>
    </row>
    <row r="38" spans="1:11" s="6" customFormat="1" ht="24" customHeight="1" thickBot="1">
      <c r="A38" s="98" t="s">
        <v>20</v>
      </c>
      <c r="B38" s="91" t="s">
        <v>32</v>
      </c>
      <c r="C38" s="147">
        <v>41</v>
      </c>
      <c r="D38" s="93">
        <f t="shared" si="0"/>
        <v>3.9051338222687875</v>
      </c>
      <c r="E38" s="94">
        <f t="shared" si="1"/>
        <v>3.537532355478861</v>
      </c>
      <c r="F38" s="134">
        <f t="shared" si="6"/>
        <v>824</v>
      </c>
      <c r="G38" s="93">
        <f t="shared" si="2"/>
        <v>14.813216841045554</v>
      </c>
      <c r="H38" s="94">
        <f t="shared" si="3"/>
        <v>11.401688114016881</v>
      </c>
      <c r="I38" s="144">
        <v>865</v>
      </c>
      <c r="J38" s="93">
        <f t="shared" si="4"/>
        <v>13.081285444234405</v>
      </c>
      <c r="K38" s="112">
        <f t="shared" si="5"/>
        <v>10.314810398282852</v>
      </c>
    </row>
    <row r="39" spans="1:11" s="1" customFormat="1" ht="12.75">
      <c r="A39" s="4"/>
      <c r="B39" s="40" t="s">
        <v>60</v>
      </c>
      <c r="C39" s="145">
        <v>10</v>
      </c>
      <c r="D39" s="18">
        <f t="shared" si="0"/>
        <v>0.952471663967997</v>
      </c>
      <c r="E39" s="31">
        <f t="shared" si="1"/>
        <v>0.8628127696289906</v>
      </c>
      <c r="F39" s="137">
        <f t="shared" si="6"/>
        <v>284</v>
      </c>
      <c r="G39" s="18">
        <f t="shared" si="2"/>
        <v>5.105526192787545</v>
      </c>
      <c r="H39" s="31">
        <f t="shared" si="3"/>
        <v>3.9297080392970805</v>
      </c>
      <c r="I39" s="137">
        <v>294</v>
      </c>
      <c r="J39" s="18">
        <f t="shared" si="4"/>
        <v>4.446124763705104</v>
      </c>
      <c r="K39" s="19">
        <f t="shared" si="5"/>
        <v>3.5058430717863107</v>
      </c>
    </row>
    <row r="40" spans="1:11" s="1" customFormat="1" ht="12.75">
      <c r="A40" s="4"/>
      <c r="B40" s="38" t="s">
        <v>34</v>
      </c>
      <c r="C40" s="146">
        <v>1</v>
      </c>
      <c r="D40" s="12">
        <f t="shared" si="0"/>
        <v>0.0952471663967997</v>
      </c>
      <c r="E40" s="32">
        <f t="shared" si="1"/>
        <v>0.08628127696289906</v>
      </c>
      <c r="F40" s="131">
        <f t="shared" si="6"/>
        <v>32</v>
      </c>
      <c r="G40" s="12">
        <f t="shared" si="2"/>
        <v>0.5752705569338079</v>
      </c>
      <c r="H40" s="32">
        <f t="shared" si="3"/>
        <v>0.44278400442784005</v>
      </c>
      <c r="I40" s="131">
        <v>33</v>
      </c>
      <c r="J40" s="12">
        <f t="shared" si="4"/>
        <v>0.499054820415879</v>
      </c>
      <c r="K40" s="13">
        <f t="shared" si="5"/>
        <v>0.39351299785356547</v>
      </c>
    </row>
    <row r="41" spans="1:11" s="1" customFormat="1" ht="12.75">
      <c r="A41" s="4"/>
      <c r="B41" s="38" t="s">
        <v>25</v>
      </c>
      <c r="C41" s="146"/>
      <c r="D41" s="12">
        <f t="shared" si="0"/>
        <v>0</v>
      </c>
      <c r="E41" s="32">
        <f t="shared" si="1"/>
        <v>0</v>
      </c>
      <c r="F41" s="131">
        <f t="shared" si="6"/>
        <v>6</v>
      </c>
      <c r="G41" s="12">
        <f t="shared" si="2"/>
        <v>0.10786322942508898</v>
      </c>
      <c r="H41" s="32">
        <f t="shared" si="3"/>
        <v>0.08302200083022</v>
      </c>
      <c r="I41" s="131">
        <v>6</v>
      </c>
      <c r="J41" s="12">
        <f t="shared" si="4"/>
        <v>0.09073724007561437</v>
      </c>
      <c r="K41" s="13">
        <f t="shared" si="5"/>
        <v>0.07154781779155736</v>
      </c>
    </row>
    <row r="42" spans="1:11" s="1" customFormat="1" ht="13.5" thickBot="1">
      <c r="A42" s="5"/>
      <c r="B42" s="38" t="s">
        <v>35</v>
      </c>
      <c r="C42" s="146">
        <v>11</v>
      </c>
      <c r="D42" s="12">
        <f t="shared" si="0"/>
        <v>1.0477188303647966</v>
      </c>
      <c r="E42" s="32">
        <f t="shared" si="1"/>
        <v>0.9490940465918896</v>
      </c>
      <c r="F42" s="132">
        <f t="shared" si="6"/>
        <v>188</v>
      </c>
      <c r="G42" s="12">
        <f t="shared" si="2"/>
        <v>3.3797145219861218</v>
      </c>
      <c r="H42" s="32">
        <f t="shared" si="3"/>
        <v>2.60135602601356</v>
      </c>
      <c r="I42" s="131">
        <v>199</v>
      </c>
      <c r="J42" s="12">
        <f t="shared" si="4"/>
        <v>3.0094517958412097</v>
      </c>
      <c r="K42" s="13">
        <f t="shared" si="5"/>
        <v>2.3730026234199855</v>
      </c>
    </row>
    <row r="43" spans="1:11" s="6" customFormat="1" ht="28.5" customHeight="1" thickBot="1">
      <c r="A43" s="98" t="s">
        <v>21</v>
      </c>
      <c r="B43" s="91" t="s">
        <v>64</v>
      </c>
      <c r="C43" s="147">
        <v>9</v>
      </c>
      <c r="D43" s="93">
        <f t="shared" si="0"/>
        <v>0.8572244975711972</v>
      </c>
      <c r="E43" s="94">
        <f t="shared" si="1"/>
        <v>0.7765314926660914</v>
      </c>
      <c r="F43" s="134">
        <f t="shared" si="6"/>
        <v>0</v>
      </c>
      <c r="G43" s="93">
        <f t="shared" si="2"/>
        <v>0</v>
      </c>
      <c r="H43" s="94">
        <f t="shared" si="3"/>
        <v>0</v>
      </c>
      <c r="I43" s="144">
        <v>9</v>
      </c>
      <c r="J43" s="93">
        <f t="shared" si="4"/>
        <v>0.13610586011342155</v>
      </c>
      <c r="K43" s="112">
        <f t="shared" si="5"/>
        <v>0.10732172668733604</v>
      </c>
    </row>
    <row r="44" spans="1:11" s="1" customFormat="1" ht="27" customHeight="1" thickBot="1">
      <c r="A44" s="9"/>
      <c r="B44" s="160" t="s">
        <v>81</v>
      </c>
      <c r="C44" s="145">
        <v>1</v>
      </c>
      <c r="D44" s="18">
        <f t="shared" si="0"/>
        <v>0.0952471663967997</v>
      </c>
      <c r="E44" s="31">
        <f t="shared" si="1"/>
        <v>0.08628127696289906</v>
      </c>
      <c r="F44" s="142">
        <f t="shared" si="6"/>
        <v>0</v>
      </c>
      <c r="G44" s="18">
        <f t="shared" si="2"/>
        <v>0</v>
      </c>
      <c r="H44" s="31">
        <f t="shared" si="3"/>
        <v>0</v>
      </c>
      <c r="I44" s="137">
        <v>1</v>
      </c>
      <c r="J44" s="18">
        <f t="shared" si="4"/>
        <v>0.015122873345935728</v>
      </c>
      <c r="K44" s="19">
        <f t="shared" si="5"/>
        <v>0.011924636298592892</v>
      </c>
    </row>
    <row r="45" spans="1:11" s="1" customFormat="1" ht="16.5" customHeight="1" thickBot="1">
      <c r="A45" s="4"/>
      <c r="B45" s="158" t="s">
        <v>79</v>
      </c>
      <c r="C45" s="146">
        <v>5</v>
      </c>
      <c r="D45" s="12">
        <f t="shared" si="0"/>
        <v>0.4762358319839985</v>
      </c>
      <c r="E45" s="32">
        <f t="shared" si="1"/>
        <v>0.4314063848144953</v>
      </c>
      <c r="F45" s="140">
        <f t="shared" si="6"/>
        <v>0</v>
      </c>
      <c r="G45" s="12">
        <f t="shared" si="2"/>
        <v>0</v>
      </c>
      <c r="H45" s="32">
        <f t="shared" si="3"/>
        <v>0</v>
      </c>
      <c r="I45" s="131">
        <v>5</v>
      </c>
      <c r="J45" s="12">
        <f t="shared" si="4"/>
        <v>0.07561436672967864</v>
      </c>
      <c r="K45" s="13">
        <f t="shared" si="5"/>
        <v>0.059623181492964465</v>
      </c>
    </row>
    <row r="46" spans="1:11" s="1" customFormat="1" ht="18" customHeight="1" thickBot="1">
      <c r="A46" s="98" t="s">
        <v>77</v>
      </c>
      <c r="B46" s="91" t="s">
        <v>63</v>
      </c>
      <c r="C46" s="147">
        <v>4</v>
      </c>
      <c r="D46" s="93">
        <f t="shared" si="0"/>
        <v>0.3809886655871988</v>
      </c>
      <c r="E46" s="94">
        <f t="shared" si="1"/>
        <v>0.3451251078515962</v>
      </c>
      <c r="F46" s="134">
        <f t="shared" si="6"/>
        <v>0</v>
      </c>
      <c r="G46" s="93">
        <f>F46*1000/$G$2</f>
        <v>0</v>
      </c>
      <c r="H46" s="94">
        <f t="shared" si="3"/>
        <v>0</v>
      </c>
      <c r="I46" s="144">
        <v>4</v>
      </c>
      <c r="J46" s="93">
        <f>I46*1000/$J$2</f>
        <v>0.06049149338374291</v>
      </c>
      <c r="K46" s="96">
        <f t="shared" si="5"/>
        <v>0.04769854519437157</v>
      </c>
    </row>
    <row r="47" spans="1:11" s="6" customFormat="1" ht="21" customHeight="1" thickBot="1">
      <c r="A47" s="98" t="s">
        <v>29</v>
      </c>
      <c r="B47" s="91" t="s">
        <v>65</v>
      </c>
      <c r="C47" s="147">
        <v>36</v>
      </c>
      <c r="D47" s="93">
        <f t="shared" si="0"/>
        <v>3.428897990284789</v>
      </c>
      <c r="E47" s="94">
        <f t="shared" si="1"/>
        <v>3.106125970664366</v>
      </c>
      <c r="F47" s="134">
        <f t="shared" si="6"/>
        <v>203</v>
      </c>
      <c r="G47" s="93">
        <f t="shared" si="2"/>
        <v>3.649372595548844</v>
      </c>
      <c r="H47" s="94">
        <f t="shared" si="3"/>
        <v>2.8089110280891103</v>
      </c>
      <c r="I47" s="144">
        <v>239</v>
      </c>
      <c r="J47" s="93">
        <f t="shared" si="4"/>
        <v>3.614366729678639</v>
      </c>
      <c r="K47" s="96">
        <f t="shared" si="5"/>
        <v>2.8499880753637012</v>
      </c>
    </row>
    <row r="48" spans="1:11" s="6" customFormat="1" ht="21.75" customHeight="1" thickBot="1">
      <c r="A48" s="98" t="s">
        <v>30</v>
      </c>
      <c r="B48" s="91" t="s">
        <v>66</v>
      </c>
      <c r="C48" s="147">
        <v>178</v>
      </c>
      <c r="D48" s="93">
        <f t="shared" si="0"/>
        <v>16.953995618630344</v>
      </c>
      <c r="E48" s="94">
        <f t="shared" si="1"/>
        <v>15.358067299396032</v>
      </c>
      <c r="F48" s="134">
        <f t="shared" si="6"/>
        <v>212</v>
      </c>
      <c r="G48" s="93">
        <f t="shared" si="2"/>
        <v>3.8111674396864776</v>
      </c>
      <c r="H48" s="94">
        <f t="shared" si="3"/>
        <v>2.9334440293344404</v>
      </c>
      <c r="I48" s="144">
        <v>390</v>
      </c>
      <c r="J48" s="93">
        <f t="shared" si="4"/>
        <v>5.897920604914934</v>
      </c>
      <c r="K48" s="96">
        <f t="shared" si="5"/>
        <v>4.650608156451228</v>
      </c>
    </row>
    <row r="49" spans="1:11" s="1" customFormat="1" ht="15.75" customHeight="1">
      <c r="A49" s="4"/>
      <c r="B49" s="40" t="s">
        <v>67</v>
      </c>
      <c r="C49" s="145">
        <v>3</v>
      </c>
      <c r="D49" s="18">
        <f t="shared" si="0"/>
        <v>0.2857414991903991</v>
      </c>
      <c r="E49" s="31">
        <f t="shared" si="1"/>
        <v>0.25884383088869717</v>
      </c>
      <c r="F49" s="137">
        <f t="shared" si="6"/>
        <v>18</v>
      </c>
      <c r="G49" s="18">
        <f t="shared" si="2"/>
        <v>0.32358968827526696</v>
      </c>
      <c r="H49" s="31">
        <f t="shared" si="3"/>
        <v>0.24906600249066002</v>
      </c>
      <c r="I49" s="137">
        <v>21</v>
      </c>
      <c r="J49" s="18">
        <f t="shared" si="4"/>
        <v>0.31758034026465026</v>
      </c>
      <c r="K49" s="19">
        <f t="shared" si="5"/>
        <v>0.25041736227045075</v>
      </c>
    </row>
    <row r="50" spans="1:11" s="1" customFormat="1" ht="12.75">
      <c r="A50" s="4"/>
      <c r="B50" s="38" t="s">
        <v>71</v>
      </c>
      <c r="C50" s="146">
        <v>3</v>
      </c>
      <c r="D50" s="12">
        <f t="shared" si="0"/>
        <v>0.2857414991903991</v>
      </c>
      <c r="E50" s="32">
        <f t="shared" si="1"/>
        <v>0.25884383088869717</v>
      </c>
      <c r="F50" s="131">
        <f t="shared" si="6"/>
        <v>3</v>
      </c>
      <c r="G50" s="12">
        <f t="shared" si="2"/>
        <v>0.05393161471254449</v>
      </c>
      <c r="H50" s="32">
        <f t="shared" si="3"/>
        <v>0.04151100041511</v>
      </c>
      <c r="I50" s="131">
        <v>6</v>
      </c>
      <c r="J50" s="12">
        <f t="shared" si="4"/>
        <v>0.09073724007561437</v>
      </c>
      <c r="K50" s="13">
        <f t="shared" si="5"/>
        <v>0.07154781779155736</v>
      </c>
    </row>
    <row r="51" spans="1:11" s="1" customFormat="1" ht="15.75" customHeight="1">
      <c r="A51" s="4"/>
      <c r="B51" s="38" t="s">
        <v>68</v>
      </c>
      <c r="C51" s="146"/>
      <c r="D51" s="12">
        <f t="shared" si="0"/>
        <v>0</v>
      </c>
      <c r="E51" s="32">
        <f t="shared" si="1"/>
        <v>0</v>
      </c>
      <c r="F51" s="131">
        <f t="shared" si="6"/>
        <v>1</v>
      </c>
      <c r="G51" s="12">
        <f t="shared" si="2"/>
        <v>0.017977204904181497</v>
      </c>
      <c r="H51" s="32">
        <f t="shared" si="3"/>
        <v>0.013837000138370002</v>
      </c>
      <c r="I51" s="131">
        <v>1</v>
      </c>
      <c r="J51" s="12">
        <f t="shared" si="4"/>
        <v>0.015122873345935728</v>
      </c>
      <c r="K51" s="13">
        <f t="shared" si="5"/>
        <v>0.011924636298592892</v>
      </c>
    </row>
    <row r="52" spans="1:11" s="1" customFormat="1" ht="12.75">
      <c r="A52" s="4"/>
      <c r="B52" s="38" t="s">
        <v>72</v>
      </c>
      <c r="C52" s="146"/>
      <c r="D52" s="12">
        <f t="shared" si="0"/>
        <v>0</v>
      </c>
      <c r="E52" s="32">
        <f t="shared" si="1"/>
        <v>0</v>
      </c>
      <c r="F52" s="131">
        <f t="shared" si="6"/>
        <v>0</v>
      </c>
      <c r="G52" s="12">
        <f t="shared" si="2"/>
        <v>0</v>
      </c>
      <c r="H52" s="32">
        <f t="shared" si="3"/>
        <v>0</v>
      </c>
      <c r="I52" s="131"/>
      <c r="J52" s="12">
        <f t="shared" si="4"/>
        <v>0</v>
      </c>
      <c r="K52" s="13">
        <f t="shared" si="5"/>
        <v>0</v>
      </c>
    </row>
    <row r="53" spans="1:11" s="1" customFormat="1" ht="15.75" customHeight="1">
      <c r="A53" s="4"/>
      <c r="B53" s="38" t="s">
        <v>69</v>
      </c>
      <c r="C53" s="146"/>
      <c r="D53" s="12">
        <f t="shared" si="0"/>
        <v>0</v>
      </c>
      <c r="E53" s="32">
        <f t="shared" si="1"/>
        <v>0</v>
      </c>
      <c r="F53" s="131">
        <f t="shared" si="6"/>
        <v>1</v>
      </c>
      <c r="G53" s="12">
        <f t="shared" si="2"/>
        <v>0.017977204904181497</v>
      </c>
      <c r="H53" s="32">
        <f t="shared" si="3"/>
        <v>0.013837000138370002</v>
      </c>
      <c r="I53" s="131">
        <v>1</v>
      </c>
      <c r="J53" s="12">
        <f t="shared" si="4"/>
        <v>0.015122873345935728</v>
      </c>
      <c r="K53" s="13">
        <f t="shared" si="5"/>
        <v>0.011924636298592892</v>
      </c>
    </row>
    <row r="54" spans="1:11" s="1" customFormat="1" ht="12.75">
      <c r="A54" s="4"/>
      <c r="B54" s="38" t="s">
        <v>73</v>
      </c>
      <c r="C54" s="146"/>
      <c r="D54" s="12">
        <f t="shared" si="0"/>
        <v>0</v>
      </c>
      <c r="E54" s="32">
        <f t="shared" si="1"/>
        <v>0</v>
      </c>
      <c r="F54" s="131">
        <f t="shared" si="6"/>
        <v>0</v>
      </c>
      <c r="G54" s="12">
        <f t="shared" si="2"/>
        <v>0</v>
      </c>
      <c r="H54" s="32">
        <f t="shared" si="3"/>
        <v>0</v>
      </c>
      <c r="I54" s="131"/>
      <c r="J54" s="12">
        <f t="shared" si="4"/>
        <v>0</v>
      </c>
      <c r="K54" s="13">
        <f t="shared" si="5"/>
        <v>0</v>
      </c>
    </row>
    <row r="55" spans="1:11" s="1" customFormat="1" ht="15.75" customHeight="1">
      <c r="A55" s="4"/>
      <c r="B55" s="38" t="s">
        <v>70</v>
      </c>
      <c r="C55" s="146"/>
      <c r="D55" s="12">
        <f t="shared" si="0"/>
        <v>0</v>
      </c>
      <c r="E55" s="32">
        <f t="shared" si="1"/>
        <v>0</v>
      </c>
      <c r="F55" s="131">
        <f t="shared" si="6"/>
        <v>0</v>
      </c>
      <c r="G55" s="12">
        <f t="shared" si="2"/>
        <v>0</v>
      </c>
      <c r="H55" s="32">
        <f t="shared" si="3"/>
        <v>0</v>
      </c>
      <c r="I55" s="131"/>
      <c r="J55" s="12">
        <f t="shared" si="4"/>
        <v>0</v>
      </c>
      <c r="K55" s="13">
        <f t="shared" si="5"/>
        <v>0</v>
      </c>
    </row>
    <row r="56" spans="1:11" s="1" customFormat="1" ht="12.75">
      <c r="A56" s="4"/>
      <c r="B56" s="38" t="s">
        <v>74</v>
      </c>
      <c r="C56" s="146"/>
      <c r="D56" s="12">
        <f t="shared" si="0"/>
        <v>0</v>
      </c>
      <c r="E56" s="32">
        <f t="shared" si="1"/>
        <v>0</v>
      </c>
      <c r="F56" s="131">
        <f t="shared" si="6"/>
        <v>0</v>
      </c>
      <c r="G56" s="12">
        <f t="shared" si="2"/>
        <v>0</v>
      </c>
      <c r="H56" s="32">
        <f t="shared" si="3"/>
        <v>0</v>
      </c>
      <c r="I56" s="131"/>
      <c r="J56" s="12">
        <f t="shared" si="4"/>
        <v>0</v>
      </c>
      <c r="K56" s="13">
        <f t="shared" si="5"/>
        <v>0</v>
      </c>
    </row>
    <row r="57" spans="1:11" s="1" customFormat="1" ht="16.5" customHeight="1" thickBot="1">
      <c r="A57" s="4"/>
      <c r="B57" s="38" t="s">
        <v>33</v>
      </c>
      <c r="C57" s="151">
        <v>23</v>
      </c>
      <c r="D57" s="12">
        <f t="shared" si="0"/>
        <v>2.190684827126393</v>
      </c>
      <c r="E57" s="32">
        <f>C57*100/C$58</f>
        <v>1.9844693701466782</v>
      </c>
      <c r="F57" s="138">
        <f t="shared" si="6"/>
        <v>98</v>
      </c>
      <c r="G57" s="12">
        <f t="shared" si="2"/>
        <v>1.7617660806097868</v>
      </c>
      <c r="H57" s="32">
        <f>F57*100/F$58</f>
        <v>1.3560260135602602</v>
      </c>
      <c r="I57" s="131">
        <v>121</v>
      </c>
      <c r="J57" s="12">
        <f t="shared" si="4"/>
        <v>1.829867674858223</v>
      </c>
      <c r="K57" s="13">
        <f t="shared" si="5"/>
        <v>1.44288099212974</v>
      </c>
    </row>
    <row r="58" spans="1:11" s="6" customFormat="1" ht="18" customHeight="1" thickBot="1">
      <c r="A58" s="81"/>
      <c r="B58" s="143" t="s">
        <v>22</v>
      </c>
      <c r="C58" s="144">
        <f>C48+C47+C46+C43+C38+C34+C33+C32+C27+C22+C18+C17+C16+C14+C13+C11+C10+C8+C5</f>
        <v>1159</v>
      </c>
      <c r="D58" s="213">
        <f t="shared" si="0"/>
        <v>110.39146585389085</v>
      </c>
      <c r="E58" s="94"/>
      <c r="F58" s="144">
        <f>F48+F47+F46+F43+F38+F34+F33+F32+F27+F22+F18+F17+F16+F14+F13+F11+F10+F8+F5</f>
        <v>7227</v>
      </c>
      <c r="G58" s="213">
        <f t="shared" si="2"/>
        <v>129.92125984251967</v>
      </c>
      <c r="H58" s="94"/>
      <c r="I58" s="144">
        <f>I48+I47+I46+I43+I38+I34+I33+I32+I27+I22+I18+I17+I16+I14+I13+I11+I10+I8+I5</f>
        <v>8386</v>
      </c>
      <c r="J58" s="213">
        <f t="shared" si="4"/>
        <v>126.82041587901702</v>
      </c>
      <c r="K58" s="96"/>
    </row>
    <row r="59" spans="1:11" s="6" customFormat="1" ht="22.5" customHeight="1">
      <c r="A59" s="15"/>
      <c r="B59" s="237" t="s">
        <v>87</v>
      </c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39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">
        <v>3614</v>
      </c>
      <c r="G2" s="3">
        <v>19801.5</v>
      </c>
      <c r="J2" s="2">
        <f>SUM(D2:G2)</f>
        <v>23415.5</v>
      </c>
      <c r="K2" s="2"/>
    </row>
    <row r="3" spans="1:11" ht="15.75" customHeight="1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28.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164" t="s">
        <v>9</v>
      </c>
      <c r="B5" s="153" t="s">
        <v>26</v>
      </c>
      <c r="C5" s="234">
        <v>1</v>
      </c>
      <c r="D5" s="93">
        <f>C6*1000/$D$2</f>
        <v>0.27670171555063644</v>
      </c>
      <c r="E5" s="94">
        <f>C6*100/C$58</f>
        <v>0.1297016861219196</v>
      </c>
      <c r="F5" s="134">
        <f>I5-C5</f>
        <v>0</v>
      </c>
      <c r="G5" s="93">
        <f aca="true" t="shared" si="0" ref="G5:G58">F5*1000/$G$2</f>
        <v>0</v>
      </c>
      <c r="H5" s="94">
        <f aca="true" t="shared" si="1" ref="H5:H56">F5*100/F$58</f>
        <v>0</v>
      </c>
      <c r="I5" s="234">
        <v>1</v>
      </c>
      <c r="J5" s="93">
        <f aca="true" t="shared" si="2" ref="J5:J58">I5*1000/$J$2</f>
        <v>0.04270675407315667</v>
      </c>
      <c r="K5" s="96">
        <f aca="true" t="shared" si="3" ref="K5:K57">I5*100/I$58</f>
        <v>0.021408691928923144</v>
      </c>
    </row>
    <row r="6" spans="1:11" s="1" customFormat="1" ht="13.5" customHeight="1" thickBot="1">
      <c r="A6" s="4"/>
      <c r="B6" s="40" t="s">
        <v>36</v>
      </c>
      <c r="C6" s="235">
        <v>1</v>
      </c>
      <c r="D6" s="93">
        <f>C7*1000/$D$2</f>
        <v>0</v>
      </c>
      <c r="E6" s="94">
        <f>C7*100/C$58</f>
        <v>0</v>
      </c>
      <c r="F6" s="137">
        <f aca="true" t="shared" si="4" ref="F6:F58">I6-C6</f>
        <v>0</v>
      </c>
      <c r="G6" s="18">
        <f t="shared" si="0"/>
        <v>0</v>
      </c>
      <c r="H6" s="31">
        <f t="shared" si="1"/>
        <v>0</v>
      </c>
      <c r="I6" s="235">
        <v>1</v>
      </c>
      <c r="J6" s="18">
        <f t="shared" si="2"/>
        <v>0.04270675407315667</v>
      </c>
      <c r="K6" s="19">
        <f t="shared" si="3"/>
        <v>0.021408691928923144</v>
      </c>
    </row>
    <row r="7" spans="1:11" s="1" customFormat="1" ht="15" customHeight="1" thickBot="1">
      <c r="A7" s="4"/>
      <c r="B7" s="39" t="s">
        <v>37</v>
      </c>
      <c r="C7" s="145"/>
      <c r="D7" s="12">
        <f aca="true" t="shared" si="5" ref="D7:D58">C7*1000/$D$2</f>
        <v>0</v>
      </c>
      <c r="E7" s="32">
        <f aca="true" t="shared" si="6" ref="E7:E56">C7*100/C$58</f>
        <v>0</v>
      </c>
      <c r="F7" s="132">
        <f t="shared" si="4"/>
        <v>0</v>
      </c>
      <c r="G7" s="14">
        <f t="shared" si="0"/>
        <v>0</v>
      </c>
      <c r="H7" s="35">
        <f t="shared" si="1"/>
        <v>0</v>
      </c>
      <c r="I7" s="236"/>
      <c r="J7" s="14">
        <f t="shared" si="2"/>
        <v>0</v>
      </c>
      <c r="K7" s="13">
        <f t="shared" si="3"/>
        <v>0</v>
      </c>
    </row>
    <row r="8" spans="1:11" ht="17.25" customHeight="1" thickBot="1">
      <c r="A8" s="164" t="s">
        <v>10</v>
      </c>
      <c r="B8" s="99" t="s">
        <v>38</v>
      </c>
      <c r="C8" s="147"/>
      <c r="D8" s="93">
        <f t="shared" si="5"/>
        <v>0</v>
      </c>
      <c r="E8" s="94">
        <f t="shared" si="6"/>
        <v>0</v>
      </c>
      <c r="F8" s="134">
        <f t="shared" si="4"/>
        <v>2</v>
      </c>
      <c r="G8" s="93">
        <f t="shared" si="0"/>
        <v>0.10100244930939575</v>
      </c>
      <c r="H8" s="94">
        <f t="shared" si="1"/>
        <v>0.05128205128205128</v>
      </c>
      <c r="I8" s="163">
        <v>2</v>
      </c>
      <c r="J8" s="93">
        <f t="shared" si="2"/>
        <v>0.08541350814631334</v>
      </c>
      <c r="K8" s="96">
        <f t="shared" si="3"/>
        <v>0.04281738385784629</v>
      </c>
    </row>
    <row r="9" spans="1:11" s="1" customFormat="1" ht="15.75" customHeight="1" thickBot="1">
      <c r="A9" s="16"/>
      <c r="B9" s="40" t="s">
        <v>39</v>
      </c>
      <c r="C9" s="145"/>
      <c r="D9" s="18">
        <f t="shared" si="5"/>
        <v>0</v>
      </c>
      <c r="E9" s="31">
        <f t="shared" si="6"/>
        <v>0</v>
      </c>
      <c r="F9" s="132">
        <f t="shared" si="4"/>
        <v>2</v>
      </c>
      <c r="G9" s="18">
        <f t="shared" si="0"/>
        <v>0.10100244930939575</v>
      </c>
      <c r="H9" s="31">
        <f t="shared" si="1"/>
        <v>0.05128205128205128</v>
      </c>
      <c r="I9" s="137">
        <v>2</v>
      </c>
      <c r="J9" s="18">
        <f t="shared" si="2"/>
        <v>0.08541350814631334</v>
      </c>
      <c r="K9" s="19">
        <f t="shared" si="3"/>
        <v>0.04281738385784629</v>
      </c>
    </row>
    <row r="10" spans="1:11" s="6" customFormat="1" ht="15.75" customHeight="1" thickBot="1">
      <c r="A10" s="104" t="s">
        <v>11</v>
      </c>
      <c r="B10" s="91" t="s">
        <v>40</v>
      </c>
      <c r="C10" s="147"/>
      <c r="D10" s="93">
        <f t="shared" si="5"/>
        <v>0</v>
      </c>
      <c r="E10" s="94">
        <f t="shared" si="6"/>
        <v>0</v>
      </c>
      <c r="F10" s="134">
        <f t="shared" si="4"/>
        <v>0</v>
      </c>
      <c r="G10" s="93">
        <f t="shared" si="0"/>
        <v>0</v>
      </c>
      <c r="H10" s="94">
        <f t="shared" si="1"/>
        <v>0</v>
      </c>
      <c r="I10" s="144"/>
      <c r="J10" s="93">
        <f t="shared" si="2"/>
        <v>0</v>
      </c>
      <c r="K10" s="96">
        <f t="shared" si="3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5"/>
        <v>0</v>
      </c>
      <c r="E11" s="94">
        <f t="shared" si="6"/>
        <v>0</v>
      </c>
      <c r="F11" s="134">
        <f t="shared" si="4"/>
        <v>86</v>
      </c>
      <c r="G11" s="93">
        <f t="shared" si="0"/>
        <v>4.3431053203040175</v>
      </c>
      <c r="H11" s="94">
        <f t="shared" si="1"/>
        <v>2.2051282051282053</v>
      </c>
      <c r="I11" s="144">
        <v>86</v>
      </c>
      <c r="J11" s="93">
        <f t="shared" si="2"/>
        <v>3.6727808502914736</v>
      </c>
      <c r="K11" s="96">
        <f t="shared" si="3"/>
        <v>1.8411475058873903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5"/>
        <v>0</v>
      </c>
      <c r="E12" s="34">
        <f t="shared" si="6"/>
        <v>0</v>
      </c>
      <c r="F12" s="132">
        <f t="shared" si="4"/>
        <v>86</v>
      </c>
      <c r="G12" s="29">
        <f t="shared" si="0"/>
        <v>4.3431053203040175</v>
      </c>
      <c r="H12" s="34">
        <f t="shared" si="1"/>
        <v>2.2051282051282053</v>
      </c>
      <c r="I12" s="132">
        <v>86</v>
      </c>
      <c r="J12" s="29">
        <f t="shared" si="2"/>
        <v>3.6727808502914736</v>
      </c>
      <c r="K12" s="30">
        <f t="shared" si="3"/>
        <v>1.8411475058873903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5"/>
        <v>0</v>
      </c>
      <c r="E13" s="102">
        <f t="shared" si="6"/>
        <v>0</v>
      </c>
      <c r="F13" s="134">
        <f t="shared" si="4"/>
        <v>0</v>
      </c>
      <c r="G13" s="101">
        <f t="shared" si="0"/>
        <v>0</v>
      </c>
      <c r="H13" s="102">
        <f t="shared" si="1"/>
        <v>0</v>
      </c>
      <c r="I13" s="162"/>
      <c r="J13" s="101">
        <f t="shared" si="2"/>
        <v>0</v>
      </c>
      <c r="K13" s="103">
        <f t="shared" si="3"/>
        <v>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5"/>
        <v>0</v>
      </c>
      <c r="E14" s="94">
        <f t="shared" si="6"/>
        <v>0</v>
      </c>
      <c r="F14" s="134">
        <f t="shared" si="4"/>
        <v>467</v>
      </c>
      <c r="G14" s="93">
        <f t="shared" si="0"/>
        <v>23.58407191374391</v>
      </c>
      <c r="H14" s="94">
        <f t="shared" si="1"/>
        <v>11.974358974358974</v>
      </c>
      <c r="I14" s="144">
        <v>467</v>
      </c>
      <c r="J14" s="93">
        <f t="shared" si="2"/>
        <v>19.944054152164163</v>
      </c>
      <c r="K14" s="112">
        <f t="shared" si="3"/>
        <v>9.997859130807107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5"/>
        <v>0</v>
      </c>
      <c r="E15" s="35">
        <f t="shared" si="6"/>
        <v>0</v>
      </c>
      <c r="F15" s="132">
        <f t="shared" si="4"/>
        <v>0</v>
      </c>
      <c r="G15" s="14">
        <f t="shared" si="0"/>
        <v>0</v>
      </c>
      <c r="H15" s="35">
        <f t="shared" si="1"/>
        <v>0</v>
      </c>
      <c r="I15" s="139"/>
      <c r="J15" s="14">
        <f t="shared" si="2"/>
        <v>0</v>
      </c>
      <c r="K15" s="20">
        <f t="shared" si="3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5"/>
        <v>0</v>
      </c>
      <c r="E16" s="107">
        <f t="shared" si="6"/>
        <v>0</v>
      </c>
      <c r="F16" s="134">
        <f t="shared" si="4"/>
        <v>0</v>
      </c>
      <c r="G16" s="106">
        <f t="shared" si="0"/>
        <v>0</v>
      </c>
      <c r="H16" s="107">
        <f t="shared" si="1"/>
        <v>0</v>
      </c>
      <c r="I16" s="134"/>
      <c r="J16" s="106">
        <f t="shared" si="2"/>
        <v>0</v>
      </c>
      <c r="K16" s="108">
        <f t="shared" si="3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5"/>
        <v>0</v>
      </c>
      <c r="E17" s="94">
        <f t="shared" si="6"/>
        <v>0</v>
      </c>
      <c r="F17" s="136">
        <f t="shared" si="4"/>
        <v>165</v>
      </c>
      <c r="G17" s="93">
        <f t="shared" si="0"/>
        <v>8.33270206802515</v>
      </c>
      <c r="H17" s="94">
        <f t="shared" si="1"/>
        <v>4.230769230769231</v>
      </c>
      <c r="I17" s="144">
        <v>165</v>
      </c>
      <c r="J17" s="93">
        <f t="shared" si="2"/>
        <v>7.04661442207085</v>
      </c>
      <c r="K17" s="96">
        <f t="shared" si="3"/>
        <v>3.5324341682723186</v>
      </c>
    </row>
    <row r="18" spans="1:11" s="6" customFormat="1" ht="20.25" customHeight="1" thickBot="1">
      <c r="A18" s="97" t="s">
        <v>17</v>
      </c>
      <c r="B18" s="155" t="s">
        <v>46</v>
      </c>
      <c r="C18" s="147"/>
      <c r="D18" s="93">
        <f t="shared" si="5"/>
        <v>0</v>
      </c>
      <c r="E18" s="94">
        <f t="shared" si="6"/>
        <v>0</v>
      </c>
      <c r="F18" s="134">
        <f t="shared" si="4"/>
        <v>815</v>
      </c>
      <c r="G18" s="93">
        <f t="shared" si="0"/>
        <v>41.15849809357877</v>
      </c>
      <c r="H18" s="94">
        <f t="shared" si="1"/>
        <v>20.897435897435898</v>
      </c>
      <c r="I18" s="144">
        <f>779+36</f>
        <v>815</v>
      </c>
      <c r="J18" s="93">
        <f t="shared" si="2"/>
        <v>34.80600456962269</v>
      </c>
      <c r="K18" s="96">
        <f t="shared" si="3"/>
        <v>17.44808392207236</v>
      </c>
    </row>
    <row r="19" spans="1:11" s="1" customFormat="1" ht="18" customHeight="1">
      <c r="A19" s="4"/>
      <c r="B19" s="38" t="s">
        <v>47</v>
      </c>
      <c r="C19" s="145"/>
      <c r="D19" s="18">
        <f t="shared" si="5"/>
        <v>0</v>
      </c>
      <c r="E19" s="31">
        <f t="shared" si="6"/>
        <v>0</v>
      </c>
      <c r="F19" s="137">
        <f t="shared" si="4"/>
        <v>0</v>
      </c>
      <c r="G19" s="18">
        <f t="shared" si="0"/>
        <v>0</v>
      </c>
      <c r="H19" s="31">
        <f t="shared" si="1"/>
        <v>0</v>
      </c>
      <c r="I19" s="137"/>
      <c r="J19" s="18">
        <f t="shared" si="2"/>
        <v>0</v>
      </c>
      <c r="K19" s="19">
        <f t="shared" si="3"/>
        <v>0</v>
      </c>
    </row>
    <row r="20" spans="1:11" s="1" customFormat="1" ht="16.5" customHeight="1">
      <c r="A20" s="4"/>
      <c r="B20" s="38" t="s">
        <v>48</v>
      </c>
      <c r="C20" s="131"/>
      <c r="D20" s="12">
        <f t="shared" si="5"/>
        <v>0</v>
      </c>
      <c r="E20" s="32">
        <f t="shared" si="6"/>
        <v>0</v>
      </c>
      <c r="F20" s="131">
        <f t="shared" si="4"/>
        <v>99</v>
      </c>
      <c r="G20" s="12">
        <f t="shared" si="0"/>
        <v>4.99962124081509</v>
      </c>
      <c r="H20" s="32">
        <f t="shared" si="1"/>
        <v>2.5384615384615383</v>
      </c>
      <c r="I20" s="131">
        <v>99</v>
      </c>
      <c r="J20" s="12">
        <f t="shared" si="2"/>
        <v>4.2279686532425105</v>
      </c>
      <c r="K20" s="13">
        <f t="shared" si="3"/>
        <v>2.1194605009633913</v>
      </c>
    </row>
    <row r="21" spans="1:11" s="1" customFormat="1" ht="15.75" customHeight="1" thickBot="1">
      <c r="A21" s="4"/>
      <c r="B21" s="38" t="s">
        <v>49</v>
      </c>
      <c r="C21" s="131"/>
      <c r="D21" s="12">
        <f t="shared" si="5"/>
        <v>0</v>
      </c>
      <c r="E21" s="32">
        <f t="shared" si="6"/>
        <v>0</v>
      </c>
      <c r="F21" s="132">
        <f t="shared" si="4"/>
        <v>284</v>
      </c>
      <c r="G21" s="12">
        <f t="shared" si="0"/>
        <v>14.342347801934197</v>
      </c>
      <c r="H21" s="32">
        <f t="shared" si="1"/>
        <v>7.282051282051282</v>
      </c>
      <c r="I21" s="131">
        <f>256+28</f>
        <v>284</v>
      </c>
      <c r="J21" s="12">
        <f t="shared" si="2"/>
        <v>12.128718156776495</v>
      </c>
      <c r="K21" s="13">
        <f t="shared" si="3"/>
        <v>6.080068507814173</v>
      </c>
    </row>
    <row r="22" spans="1:11" s="6" customFormat="1" ht="15.75" customHeight="1" thickBot="1">
      <c r="A22" s="97" t="s">
        <v>28</v>
      </c>
      <c r="B22" s="91" t="s">
        <v>50</v>
      </c>
      <c r="C22" s="147">
        <v>573</v>
      </c>
      <c r="D22" s="93">
        <f t="shared" si="5"/>
        <v>158.55008301051467</v>
      </c>
      <c r="E22" s="94">
        <f t="shared" si="6"/>
        <v>74.31906614785993</v>
      </c>
      <c r="F22" s="134">
        <f t="shared" si="4"/>
        <v>861</v>
      </c>
      <c r="G22" s="93">
        <f t="shared" si="0"/>
        <v>43.481554427694874</v>
      </c>
      <c r="H22" s="94">
        <f t="shared" si="1"/>
        <v>22.076923076923077</v>
      </c>
      <c r="I22" s="144">
        <v>1434</v>
      </c>
      <c r="J22" s="93">
        <f t="shared" si="2"/>
        <v>61.241485340906664</v>
      </c>
      <c r="K22" s="96">
        <f t="shared" si="3"/>
        <v>30.700064226075785</v>
      </c>
    </row>
    <row r="23" spans="1:11" s="1" customFormat="1" ht="15.75" customHeight="1">
      <c r="A23" s="4"/>
      <c r="B23" s="40" t="s">
        <v>51</v>
      </c>
      <c r="C23" s="145"/>
      <c r="D23" s="18">
        <f t="shared" si="5"/>
        <v>0</v>
      </c>
      <c r="E23" s="31">
        <f t="shared" si="6"/>
        <v>0</v>
      </c>
      <c r="F23" s="137">
        <f t="shared" si="4"/>
        <v>0</v>
      </c>
      <c r="G23" s="18">
        <f t="shared" si="0"/>
        <v>0</v>
      </c>
      <c r="H23" s="31">
        <f t="shared" si="1"/>
        <v>0</v>
      </c>
      <c r="I23" s="137"/>
      <c r="J23" s="18">
        <f t="shared" si="2"/>
        <v>0</v>
      </c>
      <c r="K23" s="19">
        <f t="shared" si="3"/>
        <v>0</v>
      </c>
    </row>
    <row r="24" spans="1:11" s="1" customFormat="1" ht="14.25" customHeight="1">
      <c r="A24" s="4"/>
      <c r="B24" s="38" t="s">
        <v>52</v>
      </c>
      <c r="C24" s="146">
        <v>112</v>
      </c>
      <c r="D24" s="12">
        <f t="shared" si="5"/>
        <v>30.99059214167128</v>
      </c>
      <c r="E24" s="32">
        <f t="shared" si="6"/>
        <v>14.526588845654993</v>
      </c>
      <c r="F24" s="131">
        <f t="shared" si="4"/>
        <v>526</v>
      </c>
      <c r="G24" s="12">
        <f t="shared" si="0"/>
        <v>26.563644168371084</v>
      </c>
      <c r="H24" s="32">
        <f t="shared" si="1"/>
        <v>13.487179487179487</v>
      </c>
      <c r="I24" s="131">
        <v>638</v>
      </c>
      <c r="J24" s="12">
        <f t="shared" si="2"/>
        <v>27.246909098673957</v>
      </c>
      <c r="K24" s="13">
        <f t="shared" si="3"/>
        <v>13.658745450652965</v>
      </c>
    </row>
    <row r="25" spans="1:11" s="1" customFormat="1" ht="15.75" customHeight="1">
      <c r="A25" s="4"/>
      <c r="B25" s="38" t="s">
        <v>85</v>
      </c>
      <c r="C25" s="146"/>
      <c r="D25" s="12">
        <f t="shared" si="5"/>
        <v>0</v>
      </c>
      <c r="E25" s="32">
        <f t="shared" si="6"/>
        <v>0</v>
      </c>
      <c r="F25" s="131">
        <f t="shared" si="4"/>
        <v>316</v>
      </c>
      <c r="G25" s="12">
        <f t="shared" si="0"/>
        <v>15.958386990884529</v>
      </c>
      <c r="H25" s="32">
        <f t="shared" si="1"/>
        <v>8.102564102564102</v>
      </c>
      <c r="I25" s="131">
        <v>316</v>
      </c>
      <c r="J25" s="12">
        <f t="shared" si="2"/>
        <v>13.495334287117508</v>
      </c>
      <c r="K25" s="13">
        <f t="shared" si="3"/>
        <v>6.765146649539713</v>
      </c>
    </row>
    <row r="26" spans="1:11" s="1" customFormat="1" ht="13.5" thickBot="1">
      <c r="A26" s="4"/>
      <c r="B26" s="38" t="s">
        <v>86</v>
      </c>
      <c r="C26" s="146"/>
      <c r="D26" s="12">
        <f t="shared" si="5"/>
        <v>0</v>
      </c>
      <c r="E26" s="32">
        <f t="shared" si="6"/>
        <v>0</v>
      </c>
      <c r="F26" s="132">
        <f t="shared" si="4"/>
        <v>5</v>
      </c>
      <c r="G26" s="12">
        <f t="shared" si="0"/>
        <v>0.25250612327348937</v>
      </c>
      <c r="H26" s="32">
        <f t="shared" si="1"/>
        <v>0.1282051282051282</v>
      </c>
      <c r="I26" s="131">
        <v>5</v>
      </c>
      <c r="J26" s="12">
        <f t="shared" si="2"/>
        <v>0.21353377036578336</v>
      </c>
      <c r="K26" s="13">
        <f t="shared" si="3"/>
        <v>0.10704345964461572</v>
      </c>
    </row>
    <row r="27" spans="1:11" s="6" customFormat="1" ht="14.25" customHeight="1" thickBot="1">
      <c r="A27" s="97" t="s">
        <v>18</v>
      </c>
      <c r="B27" s="91" t="s">
        <v>53</v>
      </c>
      <c r="C27" s="147">
        <v>11</v>
      </c>
      <c r="D27" s="93">
        <f t="shared" si="5"/>
        <v>3.0437188710570005</v>
      </c>
      <c r="E27" s="94">
        <f t="shared" si="6"/>
        <v>1.4267185473411155</v>
      </c>
      <c r="F27" s="134">
        <f t="shared" si="4"/>
        <v>626</v>
      </c>
      <c r="G27" s="93">
        <f t="shared" si="0"/>
        <v>31.61376663384087</v>
      </c>
      <c r="H27" s="94">
        <f t="shared" si="1"/>
        <v>16.05128205128205</v>
      </c>
      <c r="I27" s="144">
        <v>637</v>
      </c>
      <c r="J27" s="93">
        <f t="shared" si="2"/>
        <v>27.204202344600798</v>
      </c>
      <c r="K27" s="96">
        <f t="shared" si="3"/>
        <v>13.637336758724041</v>
      </c>
    </row>
    <row r="28" spans="1:11" s="1" customFormat="1" ht="12.75">
      <c r="A28" s="4"/>
      <c r="B28" s="40" t="s">
        <v>54</v>
      </c>
      <c r="C28" s="145"/>
      <c r="D28" s="18">
        <f t="shared" si="5"/>
        <v>0</v>
      </c>
      <c r="E28" s="31">
        <f t="shared" si="6"/>
        <v>0</v>
      </c>
      <c r="F28" s="137">
        <f t="shared" si="4"/>
        <v>2</v>
      </c>
      <c r="G28" s="18">
        <f>F28*1000/$G$2</f>
        <v>0.10100244930939575</v>
      </c>
      <c r="H28" s="31">
        <f t="shared" si="1"/>
        <v>0.05128205128205128</v>
      </c>
      <c r="I28" s="137">
        <v>2</v>
      </c>
      <c r="J28" s="18">
        <f t="shared" si="2"/>
        <v>0.08541350814631334</v>
      </c>
      <c r="K28" s="19">
        <f t="shared" si="3"/>
        <v>0.04281738385784629</v>
      </c>
    </row>
    <row r="29" spans="1:11" s="1" customFormat="1" ht="13.5" customHeight="1">
      <c r="A29" s="4"/>
      <c r="B29" s="38" t="s">
        <v>55</v>
      </c>
      <c r="C29" s="146"/>
      <c r="D29" s="12">
        <f t="shared" si="5"/>
        <v>0</v>
      </c>
      <c r="E29" s="32">
        <f t="shared" si="6"/>
        <v>0</v>
      </c>
      <c r="F29" s="131">
        <f t="shared" si="4"/>
        <v>1</v>
      </c>
      <c r="G29" s="12">
        <f t="shared" si="0"/>
        <v>0.05050122465469788</v>
      </c>
      <c r="H29" s="32">
        <f t="shared" si="1"/>
        <v>0.02564102564102564</v>
      </c>
      <c r="I29" s="131">
        <v>1</v>
      </c>
      <c r="J29" s="12">
        <f t="shared" si="2"/>
        <v>0.04270675407315667</v>
      </c>
      <c r="K29" s="13">
        <f t="shared" si="3"/>
        <v>0.021408691928923144</v>
      </c>
    </row>
    <row r="30" spans="1:11" s="1" customFormat="1" ht="12.75">
      <c r="A30" s="4"/>
      <c r="B30" s="38" t="s">
        <v>56</v>
      </c>
      <c r="C30" s="146">
        <v>1</v>
      </c>
      <c r="D30" s="12">
        <f t="shared" si="5"/>
        <v>0.27670171555063644</v>
      </c>
      <c r="E30" s="32">
        <f t="shared" si="6"/>
        <v>0.1297016861219196</v>
      </c>
      <c r="F30" s="138">
        <f t="shared" si="4"/>
        <v>45</v>
      </c>
      <c r="G30" s="12">
        <f t="shared" si="0"/>
        <v>2.2725551094614045</v>
      </c>
      <c r="H30" s="32">
        <f t="shared" si="1"/>
        <v>1.1538461538461537</v>
      </c>
      <c r="I30" s="131">
        <v>46</v>
      </c>
      <c r="J30" s="12">
        <f t="shared" si="2"/>
        <v>1.9645106873652067</v>
      </c>
      <c r="K30" s="13">
        <f t="shared" si="3"/>
        <v>0.9847998287304646</v>
      </c>
    </row>
    <row r="31" spans="1:11" s="1" customFormat="1" ht="16.5" customHeight="1" thickBot="1">
      <c r="A31" s="5"/>
      <c r="B31" s="38" t="s">
        <v>57</v>
      </c>
      <c r="C31" s="146"/>
      <c r="D31" s="12">
        <f t="shared" si="5"/>
        <v>0</v>
      </c>
      <c r="E31" s="32">
        <f t="shared" si="6"/>
        <v>0</v>
      </c>
      <c r="F31" s="135">
        <f t="shared" si="4"/>
        <v>66</v>
      </c>
      <c r="G31" s="12">
        <f t="shared" si="0"/>
        <v>3.33308082721006</v>
      </c>
      <c r="H31" s="32">
        <f t="shared" si="1"/>
        <v>1.6923076923076923</v>
      </c>
      <c r="I31" s="131">
        <v>66</v>
      </c>
      <c r="J31" s="12">
        <f t="shared" si="2"/>
        <v>2.81864576882834</v>
      </c>
      <c r="K31" s="13">
        <f t="shared" si="3"/>
        <v>1.4129736673089275</v>
      </c>
    </row>
    <row r="32" spans="1:11" s="1" customFormat="1" ht="16.5" customHeight="1" thickBot="1">
      <c r="A32" s="98" t="s">
        <v>75</v>
      </c>
      <c r="B32" s="91" t="s">
        <v>61</v>
      </c>
      <c r="C32" s="147">
        <v>40</v>
      </c>
      <c r="D32" s="93">
        <f t="shared" si="5"/>
        <v>11.068068622025457</v>
      </c>
      <c r="E32" s="94">
        <f t="shared" si="6"/>
        <v>5.188067444876784</v>
      </c>
      <c r="F32" s="134">
        <f t="shared" si="4"/>
        <v>510</v>
      </c>
      <c r="G32" s="93">
        <f>F32*1000/$G$2</f>
        <v>25.75562457389592</v>
      </c>
      <c r="H32" s="94">
        <f t="shared" si="1"/>
        <v>13.076923076923077</v>
      </c>
      <c r="I32" s="144">
        <v>550</v>
      </c>
      <c r="J32" s="93">
        <f>I32*1000/$J$2</f>
        <v>23.48871474023617</v>
      </c>
      <c r="K32" s="96">
        <f t="shared" si="3"/>
        <v>11.774780560907729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5"/>
        <v>0</v>
      </c>
      <c r="E33" s="94">
        <f t="shared" si="6"/>
        <v>0</v>
      </c>
      <c r="F33" s="134">
        <f t="shared" si="4"/>
        <v>107</v>
      </c>
      <c r="G33" s="93">
        <f>F33*1000/$G$2</f>
        <v>5.403631038052673</v>
      </c>
      <c r="H33" s="94">
        <f t="shared" si="1"/>
        <v>2.7435897435897436</v>
      </c>
      <c r="I33" s="144">
        <v>107</v>
      </c>
      <c r="J33" s="93">
        <f>I33*1000/$J$2</f>
        <v>4.569622685827763</v>
      </c>
      <c r="K33" s="96">
        <f t="shared" si="3"/>
        <v>2.2907300363947765</v>
      </c>
    </row>
    <row r="34" spans="1:11" s="6" customFormat="1" ht="21" customHeight="1" thickBot="1">
      <c r="A34" s="97" t="s">
        <v>19</v>
      </c>
      <c r="B34" s="91" t="s">
        <v>58</v>
      </c>
      <c r="C34" s="147">
        <v>5</v>
      </c>
      <c r="D34" s="93">
        <f t="shared" si="5"/>
        <v>1.3835085777531821</v>
      </c>
      <c r="E34" s="94">
        <f t="shared" si="6"/>
        <v>0.648508430609598</v>
      </c>
      <c r="F34" s="134">
        <f t="shared" si="4"/>
        <v>123</v>
      </c>
      <c r="G34" s="93">
        <f t="shared" si="0"/>
        <v>6.211650632527839</v>
      </c>
      <c r="H34" s="94">
        <f t="shared" si="1"/>
        <v>3.1538461538461537</v>
      </c>
      <c r="I34" s="144">
        <v>128</v>
      </c>
      <c r="J34" s="93">
        <f t="shared" si="2"/>
        <v>5.4664645213640535</v>
      </c>
      <c r="K34" s="96">
        <f t="shared" si="3"/>
        <v>2.7403125669021624</v>
      </c>
    </row>
    <row r="35" spans="1:11" s="1" customFormat="1" ht="12.75">
      <c r="A35" s="4"/>
      <c r="B35" s="40" t="s">
        <v>59</v>
      </c>
      <c r="C35" s="145"/>
      <c r="D35" s="25">
        <f t="shared" si="5"/>
        <v>0</v>
      </c>
      <c r="E35" s="36">
        <f t="shared" si="6"/>
        <v>0</v>
      </c>
      <c r="F35" s="137">
        <f t="shared" si="4"/>
        <v>114</v>
      </c>
      <c r="G35" s="25">
        <f t="shared" si="0"/>
        <v>5.757139610635558</v>
      </c>
      <c r="H35" s="36">
        <f t="shared" si="1"/>
        <v>2.923076923076923</v>
      </c>
      <c r="I35" s="137">
        <v>114</v>
      </c>
      <c r="J35" s="25">
        <f t="shared" si="2"/>
        <v>4.86856996433986</v>
      </c>
      <c r="K35" s="26">
        <f t="shared" si="3"/>
        <v>2.4405908798972384</v>
      </c>
    </row>
    <row r="36" spans="1:11" s="1" customFormat="1" ht="13.5" customHeight="1">
      <c r="A36" s="4"/>
      <c r="B36" s="43" t="s">
        <v>31</v>
      </c>
      <c r="C36" s="146"/>
      <c r="D36" s="27">
        <f t="shared" si="5"/>
        <v>0</v>
      </c>
      <c r="E36" s="37">
        <f t="shared" si="6"/>
        <v>0</v>
      </c>
      <c r="F36" s="131">
        <f t="shared" si="4"/>
        <v>70</v>
      </c>
      <c r="G36" s="27">
        <f t="shared" si="0"/>
        <v>3.5350857258288513</v>
      </c>
      <c r="H36" s="37">
        <f t="shared" si="1"/>
        <v>1.794871794871795</v>
      </c>
      <c r="I36" s="131">
        <v>70</v>
      </c>
      <c r="J36" s="27">
        <f t="shared" si="2"/>
        <v>2.989472785120967</v>
      </c>
      <c r="K36" s="28">
        <f t="shared" si="3"/>
        <v>1.49860843502462</v>
      </c>
    </row>
    <row r="37" spans="1:11" s="1" customFormat="1" ht="12" customHeight="1" thickBot="1">
      <c r="A37" s="16"/>
      <c r="B37" s="38" t="s">
        <v>84</v>
      </c>
      <c r="C37" s="146"/>
      <c r="D37" s="27">
        <f t="shared" si="5"/>
        <v>0</v>
      </c>
      <c r="E37" s="37">
        <f t="shared" si="6"/>
        <v>0</v>
      </c>
      <c r="F37" s="139">
        <f t="shared" si="4"/>
        <v>0</v>
      </c>
      <c r="G37" s="27">
        <f t="shared" si="0"/>
        <v>0</v>
      </c>
      <c r="H37" s="37">
        <f t="shared" si="1"/>
        <v>0</v>
      </c>
      <c r="I37" s="131"/>
      <c r="J37" s="27">
        <f t="shared" si="2"/>
        <v>0</v>
      </c>
      <c r="K37" s="28">
        <f t="shared" si="3"/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5"/>
        <v>0</v>
      </c>
      <c r="E38" s="94">
        <f t="shared" si="6"/>
        <v>0</v>
      </c>
      <c r="F38" s="134">
        <f t="shared" si="4"/>
        <v>0</v>
      </c>
      <c r="G38" s="93">
        <f t="shared" si="0"/>
        <v>0</v>
      </c>
      <c r="H38" s="94">
        <f t="shared" si="1"/>
        <v>0</v>
      </c>
      <c r="I38" s="144"/>
      <c r="J38" s="93">
        <f t="shared" si="2"/>
        <v>0</v>
      </c>
      <c r="K38" s="112">
        <f t="shared" si="3"/>
        <v>0</v>
      </c>
    </row>
    <row r="39" spans="1:11" s="1" customFormat="1" ht="12.75">
      <c r="A39" s="4"/>
      <c r="B39" s="40" t="s">
        <v>60</v>
      </c>
      <c r="C39" s="145"/>
      <c r="D39" s="18">
        <f t="shared" si="5"/>
        <v>0</v>
      </c>
      <c r="E39" s="31">
        <f t="shared" si="6"/>
        <v>0</v>
      </c>
      <c r="F39" s="137">
        <f t="shared" si="4"/>
        <v>0</v>
      </c>
      <c r="G39" s="18">
        <f t="shared" si="0"/>
        <v>0</v>
      </c>
      <c r="H39" s="31">
        <f t="shared" si="1"/>
        <v>0</v>
      </c>
      <c r="I39" s="137"/>
      <c r="J39" s="18">
        <f t="shared" si="2"/>
        <v>0</v>
      </c>
      <c r="K39" s="19">
        <f t="shared" si="3"/>
        <v>0</v>
      </c>
    </row>
    <row r="40" spans="1:11" s="1" customFormat="1" ht="12.75">
      <c r="A40" s="4"/>
      <c r="B40" s="38" t="s">
        <v>34</v>
      </c>
      <c r="C40" s="146"/>
      <c r="D40" s="12">
        <f t="shared" si="5"/>
        <v>0</v>
      </c>
      <c r="E40" s="32">
        <f t="shared" si="6"/>
        <v>0</v>
      </c>
      <c r="F40" s="131">
        <f t="shared" si="4"/>
        <v>0</v>
      </c>
      <c r="G40" s="12">
        <f t="shared" si="0"/>
        <v>0</v>
      </c>
      <c r="H40" s="32">
        <f t="shared" si="1"/>
        <v>0</v>
      </c>
      <c r="I40" s="131"/>
      <c r="J40" s="12">
        <f t="shared" si="2"/>
        <v>0</v>
      </c>
      <c r="K40" s="13">
        <f t="shared" si="3"/>
        <v>0</v>
      </c>
    </row>
    <row r="41" spans="1:11" s="1" customFormat="1" ht="12.75">
      <c r="A41" s="4"/>
      <c r="B41" s="38" t="s">
        <v>25</v>
      </c>
      <c r="C41" s="146"/>
      <c r="D41" s="12">
        <f t="shared" si="5"/>
        <v>0</v>
      </c>
      <c r="E41" s="32">
        <f t="shared" si="6"/>
        <v>0</v>
      </c>
      <c r="F41" s="131">
        <f t="shared" si="4"/>
        <v>0</v>
      </c>
      <c r="G41" s="12">
        <f t="shared" si="0"/>
        <v>0</v>
      </c>
      <c r="H41" s="32">
        <f t="shared" si="1"/>
        <v>0</v>
      </c>
      <c r="I41" s="131"/>
      <c r="J41" s="12">
        <f t="shared" si="2"/>
        <v>0</v>
      </c>
      <c r="K41" s="13">
        <f t="shared" si="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5"/>
        <v>0</v>
      </c>
      <c r="E42" s="32">
        <f t="shared" si="6"/>
        <v>0</v>
      </c>
      <c r="F42" s="132">
        <f t="shared" si="4"/>
        <v>0</v>
      </c>
      <c r="G42" s="12">
        <f t="shared" si="0"/>
        <v>0</v>
      </c>
      <c r="H42" s="32">
        <f t="shared" si="1"/>
        <v>0</v>
      </c>
      <c r="I42" s="131"/>
      <c r="J42" s="12">
        <f t="shared" si="2"/>
        <v>0</v>
      </c>
      <c r="K42" s="13">
        <f t="shared" si="3"/>
        <v>0</v>
      </c>
    </row>
    <row r="43" spans="1:11" s="6" customFormat="1" ht="28.5" customHeight="1" thickBot="1">
      <c r="A43" s="97" t="s">
        <v>21</v>
      </c>
      <c r="B43" s="91" t="s">
        <v>64</v>
      </c>
      <c r="C43" s="147"/>
      <c r="D43" s="93">
        <f t="shared" si="5"/>
        <v>0</v>
      </c>
      <c r="E43" s="94">
        <f t="shared" si="6"/>
        <v>0</v>
      </c>
      <c r="F43" s="134">
        <f t="shared" si="4"/>
        <v>0</v>
      </c>
      <c r="G43" s="93">
        <f t="shared" si="0"/>
        <v>0</v>
      </c>
      <c r="H43" s="94">
        <f t="shared" si="1"/>
        <v>0</v>
      </c>
      <c r="I43" s="144"/>
      <c r="J43" s="93">
        <f t="shared" si="2"/>
        <v>0</v>
      </c>
      <c r="K43" s="112">
        <f t="shared" si="3"/>
        <v>0</v>
      </c>
    </row>
    <row r="44" spans="1:11" s="1" customFormat="1" ht="27.75" customHeight="1" thickBot="1">
      <c r="A44" s="9"/>
      <c r="B44" s="160" t="s">
        <v>81</v>
      </c>
      <c r="C44" s="145"/>
      <c r="D44" s="18">
        <f t="shared" si="5"/>
        <v>0</v>
      </c>
      <c r="E44" s="31">
        <f t="shared" si="6"/>
        <v>0</v>
      </c>
      <c r="F44" s="142">
        <f t="shared" si="4"/>
        <v>0</v>
      </c>
      <c r="G44" s="18">
        <f t="shared" si="0"/>
        <v>0</v>
      </c>
      <c r="H44" s="31">
        <f t="shared" si="1"/>
        <v>0</v>
      </c>
      <c r="I44" s="137"/>
      <c r="J44" s="18">
        <f t="shared" si="2"/>
        <v>0</v>
      </c>
      <c r="K44" s="19">
        <f t="shared" si="3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5"/>
        <v>0</v>
      </c>
      <c r="E45" s="32">
        <f t="shared" si="6"/>
        <v>0</v>
      </c>
      <c r="F45" s="140">
        <f t="shared" si="4"/>
        <v>0</v>
      </c>
      <c r="G45" s="12">
        <f t="shared" si="0"/>
        <v>0</v>
      </c>
      <c r="H45" s="32">
        <f t="shared" si="1"/>
        <v>0</v>
      </c>
      <c r="I45" s="131"/>
      <c r="J45" s="12">
        <f t="shared" si="2"/>
        <v>0</v>
      </c>
      <c r="K45" s="13">
        <f t="shared" si="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5"/>
        <v>0</v>
      </c>
      <c r="E46" s="94">
        <f t="shared" si="6"/>
        <v>0</v>
      </c>
      <c r="F46" s="134">
        <f t="shared" si="4"/>
        <v>0</v>
      </c>
      <c r="G46" s="93">
        <f>F46*1000/$G$2</f>
        <v>0</v>
      </c>
      <c r="H46" s="94">
        <f t="shared" si="1"/>
        <v>0</v>
      </c>
      <c r="I46" s="144"/>
      <c r="J46" s="93">
        <f>I46*1000/$J$2</f>
        <v>0</v>
      </c>
      <c r="K46" s="96">
        <f t="shared" si="3"/>
        <v>0</v>
      </c>
    </row>
    <row r="47" spans="1:11" s="6" customFormat="1" ht="21" customHeight="1" thickBot="1">
      <c r="A47" s="98" t="s">
        <v>29</v>
      </c>
      <c r="B47" s="91" t="s">
        <v>65</v>
      </c>
      <c r="C47" s="147">
        <v>141</v>
      </c>
      <c r="D47" s="93">
        <f t="shared" si="5"/>
        <v>39.01494189263973</v>
      </c>
      <c r="E47" s="94">
        <f t="shared" si="6"/>
        <v>18.28793774319066</v>
      </c>
      <c r="F47" s="134">
        <f t="shared" si="4"/>
        <v>112</v>
      </c>
      <c r="G47" s="93">
        <f t="shared" si="0"/>
        <v>5.656137161326162</v>
      </c>
      <c r="H47" s="94">
        <f t="shared" si="1"/>
        <v>2.871794871794872</v>
      </c>
      <c r="I47" s="144">
        <v>253</v>
      </c>
      <c r="J47" s="93">
        <f t="shared" si="2"/>
        <v>10.804808780508637</v>
      </c>
      <c r="K47" s="96">
        <f t="shared" si="3"/>
        <v>5.416399058017555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5"/>
        <v>0</v>
      </c>
      <c r="E48" s="94">
        <f t="shared" si="6"/>
        <v>0</v>
      </c>
      <c r="F48" s="134">
        <f t="shared" si="4"/>
        <v>26</v>
      </c>
      <c r="G48" s="93">
        <f t="shared" si="0"/>
        <v>1.3130318410221449</v>
      </c>
      <c r="H48" s="94">
        <f t="shared" si="1"/>
        <v>0.6666666666666666</v>
      </c>
      <c r="I48" s="144">
        <v>26</v>
      </c>
      <c r="J48" s="93">
        <f t="shared" si="2"/>
        <v>1.1103756059020735</v>
      </c>
      <c r="K48" s="96">
        <f t="shared" si="3"/>
        <v>0.5566259901520018</v>
      </c>
    </row>
    <row r="49" spans="1:11" s="1" customFormat="1" ht="15.75" customHeight="1">
      <c r="A49" s="4"/>
      <c r="B49" s="40" t="s">
        <v>67</v>
      </c>
      <c r="C49" s="145"/>
      <c r="D49" s="18">
        <f t="shared" si="5"/>
        <v>0</v>
      </c>
      <c r="E49" s="31">
        <f t="shared" si="6"/>
        <v>0</v>
      </c>
      <c r="F49" s="137">
        <f t="shared" si="4"/>
        <v>26</v>
      </c>
      <c r="G49" s="18">
        <f t="shared" si="0"/>
        <v>1.3130318410221449</v>
      </c>
      <c r="H49" s="31">
        <f t="shared" si="1"/>
        <v>0.6666666666666666</v>
      </c>
      <c r="I49" s="137">
        <v>26</v>
      </c>
      <c r="J49" s="18">
        <f t="shared" si="2"/>
        <v>1.1103756059020735</v>
      </c>
      <c r="K49" s="19">
        <f t="shared" si="3"/>
        <v>0.5566259901520018</v>
      </c>
    </row>
    <row r="50" spans="1:11" s="1" customFormat="1" ht="12.75">
      <c r="A50" s="4"/>
      <c r="B50" s="38" t="s">
        <v>71</v>
      </c>
      <c r="C50" s="146"/>
      <c r="D50" s="12">
        <f t="shared" si="5"/>
        <v>0</v>
      </c>
      <c r="E50" s="32">
        <f t="shared" si="6"/>
        <v>0</v>
      </c>
      <c r="F50" s="131">
        <f t="shared" si="4"/>
        <v>0</v>
      </c>
      <c r="G50" s="12">
        <f t="shared" si="0"/>
        <v>0</v>
      </c>
      <c r="H50" s="32">
        <f t="shared" si="1"/>
        <v>0</v>
      </c>
      <c r="I50" s="131"/>
      <c r="J50" s="12">
        <f t="shared" si="2"/>
        <v>0</v>
      </c>
      <c r="K50" s="13">
        <f t="shared" si="3"/>
        <v>0</v>
      </c>
    </row>
    <row r="51" spans="1:11" s="1" customFormat="1" ht="15" customHeight="1">
      <c r="A51" s="4"/>
      <c r="B51" s="38" t="s">
        <v>68</v>
      </c>
      <c r="C51" s="146"/>
      <c r="D51" s="12">
        <f t="shared" si="5"/>
        <v>0</v>
      </c>
      <c r="E51" s="32">
        <f t="shared" si="6"/>
        <v>0</v>
      </c>
      <c r="F51" s="131">
        <f t="shared" si="4"/>
        <v>0</v>
      </c>
      <c r="G51" s="12">
        <f t="shared" si="0"/>
        <v>0</v>
      </c>
      <c r="H51" s="32">
        <f t="shared" si="1"/>
        <v>0</v>
      </c>
      <c r="I51" s="131"/>
      <c r="J51" s="12">
        <f t="shared" si="2"/>
        <v>0</v>
      </c>
      <c r="K51" s="13">
        <f t="shared" si="3"/>
        <v>0</v>
      </c>
    </row>
    <row r="52" spans="1:11" s="1" customFormat="1" ht="12.75">
      <c r="A52" s="4"/>
      <c r="B52" s="38" t="s">
        <v>72</v>
      </c>
      <c r="C52" s="146"/>
      <c r="D52" s="12">
        <f t="shared" si="5"/>
        <v>0</v>
      </c>
      <c r="E52" s="32">
        <f t="shared" si="6"/>
        <v>0</v>
      </c>
      <c r="F52" s="131">
        <f t="shared" si="4"/>
        <v>0</v>
      </c>
      <c r="G52" s="12">
        <f t="shared" si="0"/>
        <v>0</v>
      </c>
      <c r="H52" s="32">
        <f t="shared" si="1"/>
        <v>0</v>
      </c>
      <c r="I52" s="131"/>
      <c r="J52" s="12">
        <f t="shared" si="2"/>
        <v>0</v>
      </c>
      <c r="K52" s="13">
        <f t="shared" si="3"/>
        <v>0</v>
      </c>
    </row>
    <row r="53" spans="1:11" s="1" customFormat="1" ht="15" customHeight="1">
      <c r="A53" s="4"/>
      <c r="B53" s="38" t="s">
        <v>69</v>
      </c>
      <c r="C53" s="146"/>
      <c r="D53" s="12">
        <f t="shared" si="5"/>
        <v>0</v>
      </c>
      <c r="E53" s="32">
        <f t="shared" si="6"/>
        <v>0</v>
      </c>
      <c r="F53" s="131">
        <f t="shared" si="4"/>
        <v>0</v>
      </c>
      <c r="G53" s="12">
        <f t="shared" si="0"/>
        <v>0</v>
      </c>
      <c r="H53" s="32">
        <f t="shared" si="1"/>
        <v>0</v>
      </c>
      <c r="I53" s="131"/>
      <c r="J53" s="12">
        <f t="shared" si="2"/>
        <v>0</v>
      </c>
      <c r="K53" s="13">
        <f t="shared" si="3"/>
        <v>0</v>
      </c>
    </row>
    <row r="54" spans="1:11" s="1" customFormat="1" ht="12.75">
      <c r="A54" s="4"/>
      <c r="B54" s="38" t="s">
        <v>73</v>
      </c>
      <c r="C54" s="146"/>
      <c r="D54" s="12">
        <f t="shared" si="5"/>
        <v>0</v>
      </c>
      <c r="E54" s="32">
        <f t="shared" si="6"/>
        <v>0</v>
      </c>
      <c r="F54" s="131">
        <f t="shared" si="4"/>
        <v>0</v>
      </c>
      <c r="G54" s="12">
        <f t="shared" si="0"/>
        <v>0</v>
      </c>
      <c r="H54" s="32">
        <f t="shared" si="1"/>
        <v>0</v>
      </c>
      <c r="I54" s="131"/>
      <c r="J54" s="12">
        <f t="shared" si="2"/>
        <v>0</v>
      </c>
      <c r="K54" s="13">
        <f t="shared" si="3"/>
        <v>0</v>
      </c>
    </row>
    <row r="55" spans="1:11" s="1" customFormat="1" ht="15.75" customHeight="1">
      <c r="A55" s="4"/>
      <c r="B55" s="38" t="s">
        <v>70</v>
      </c>
      <c r="C55" s="146"/>
      <c r="D55" s="12">
        <f t="shared" si="5"/>
        <v>0</v>
      </c>
      <c r="E55" s="32">
        <f t="shared" si="6"/>
        <v>0</v>
      </c>
      <c r="F55" s="131">
        <f t="shared" si="4"/>
        <v>0</v>
      </c>
      <c r="G55" s="12">
        <f t="shared" si="0"/>
        <v>0</v>
      </c>
      <c r="H55" s="32">
        <f t="shared" si="1"/>
        <v>0</v>
      </c>
      <c r="I55" s="131"/>
      <c r="J55" s="12">
        <f t="shared" si="2"/>
        <v>0</v>
      </c>
      <c r="K55" s="13">
        <f t="shared" si="3"/>
        <v>0</v>
      </c>
    </row>
    <row r="56" spans="1:11" s="1" customFormat="1" ht="12.75">
      <c r="A56" s="4"/>
      <c r="B56" s="38" t="s">
        <v>74</v>
      </c>
      <c r="C56" s="146"/>
      <c r="D56" s="12">
        <f t="shared" si="5"/>
        <v>0</v>
      </c>
      <c r="E56" s="32">
        <f t="shared" si="6"/>
        <v>0</v>
      </c>
      <c r="F56" s="131">
        <f t="shared" si="4"/>
        <v>0</v>
      </c>
      <c r="G56" s="12">
        <f t="shared" si="0"/>
        <v>0</v>
      </c>
      <c r="H56" s="32">
        <f t="shared" si="1"/>
        <v>0</v>
      </c>
      <c r="I56" s="131"/>
      <c r="J56" s="12">
        <f t="shared" si="2"/>
        <v>0</v>
      </c>
      <c r="K56" s="13">
        <f t="shared" si="3"/>
        <v>0</v>
      </c>
    </row>
    <row r="57" spans="1:11" s="1" customFormat="1" ht="16.5" customHeight="1" thickBot="1">
      <c r="A57" s="4"/>
      <c r="B57" s="38" t="s">
        <v>33</v>
      </c>
      <c r="C57" s="138"/>
      <c r="D57" s="12">
        <f t="shared" si="5"/>
        <v>0</v>
      </c>
      <c r="E57" s="138"/>
      <c r="F57" s="138">
        <f t="shared" si="4"/>
        <v>0</v>
      </c>
      <c r="G57" s="12">
        <f t="shared" si="0"/>
        <v>0</v>
      </c>
      <c r="H57" s="32">
        <f>F57*100/F$58</f>
        <v>0</v>
      </c>
      <c r="I57" s="131"/>
      <c r="J57" s="12">
        <f t="shared" si="2"/>
        <v>0</v>
      </c>
      <c r="K57" s="13">
        <f t="shared" si="3"/>
        <v>0</v>
      </c>
    </row>
    <row r="58" spans="1:11" s="6" customFormat="1" ht="18.75" customHeight="1" thickBot="1">
      <c r="A58" s="81"/>
      <c r="B58" s="143" t="s">
        <v>22</v>
      </c>
      <c r="C58" s="144">
        <f>C48+C47+C46+C43+C38+C34+C33+C32+C27+C22+C18+C17+C16+C14+C13+C11+C10+C8+C5</f>
        <v>771</v>
      </c>
      <c r="D58" s="12">
        <f t="shared" si="5"/>
        <v>213.33702268954067</v>
      </c>
      <c r="E58" s="94"/>
      <c r="F58" s="147">
        <f t="shared" si="4"/>
        <v>3900</v>
      </c>
      <c r="G58" s="212">
        <f t="shared" si="0"/>
        <v>196.95477615332172</v>
      </c>
      <c r="H58" s="94"/>
      <c r="I58" s="144">
        <f>I48+I47+I46+I43+I38+I34+I33+I32+I27+I22+I18+I17+I16+I14+I13+I11+I10+I8+I5</f>
        <v>4671</v>
      </c>
      <c r="J58" s="213">
        <f t="shared" si="2"/>
        <v>199.4832482757148</v>
      </c>
      <c r="K58" s="96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PageLayoutView="0" workbookViewId="0" topLeftCell="A1">
      <pane xSplit="1" ySplit="4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58" sqref="C5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">
        <v>4769.5</v>
      </c>
      <c r="F2" s="232"/>
      <c r="G2" s="3">
        <v>31232.5</v>
      </c>
      <c r="I2" s="232"/>
      <c r="J2" s="2">
        <f>G2+D2</f>
        <v>36002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58">C5*1000/$D$2</f>
        <v>0</v>
      </c>
      <c r="E5" s="94">
        <f aca="true" t="shared" si="1" ref="E5:E56">C5*100/C$58</f>
        <v>0</v>
      </c>
      <c r="F5" s="134">
        <f>I5-C5</f>
        <v>3</v>
      </c>
      <c r="G5" s="93">
        <f aca="true" t="shared" si="2" ref="G5:G58">F5*1000/$G$2</f>
        <v>0.09605379012246858</v>
      </c>
      <c r="H5" s="94">
        <f aca="true" t="shared" si="3" ref="H5:H56">F5*100/F$58</f>
        <v>0.12</v>
      </c>
      <c r="I5" s="144">
        <v>3</v>
      </c>
      <c r="J5" s="93">
        <f aca="true" t="shared" si="4" ref="J5:J58">I5*1000/$J$2</f>
        <v>0.08332870396089107</v>
      </c>
      <c r="K5" s="96">
        <f aca="true" t="shared" si="5" ref="K5:K57">I5*100/I$58</f>
        <v>0.10482180293501048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t="shared" si="1"/>
        <v>0</v>
      </c>
      <c r="F6" s="137"/>
      <c r="G6" s="18">
        <f t="shared" si="2"/>
        <v>0</v>
      </c>
      <c r="H6" s="31">
        <f t="shared" si="3"/>
        <v>0</v>
      </c>
      <c r="I6" s="137"/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/>
      <c r="G7" s="14">
        <f t="shared" si="2"/>
        <v>0</v>
      </c>
      <c r="H7" s="35">
        <f t="shared" si="3"/>
        <v>0</v>
      </c>
      <c r="I7" s="139">
        <v>1</v>
      </c>
      <c r="J7" s="14">
        <f t="shared" si="4"/>
        <v>0.027776234653630355</v>
      </c>
      <c r="K7" s="13">
        <f t="shared" si="5"/>
        <v>0.03494060097833683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>
        <f t="shared" si="1"/>
        <v>0</v>
      </c>
      <c r="F8" s="134">
        <f aca="true" t="shared" si="6" ref="F8:F57">I8-C8</f>
        <v>2</v>
      </c>
      <c r="G8" s="93">
        <f t="shared" si="2"/>
        <v>0.06403586008164572</v>
      </c>
      <c r="H8" s="94">
        <f t="shared" si="3"/>
        <v>0.08</v>
      </c>
      <c r="I8" s="144">
        <v>2</v>
      </c>
      <c r="J8" s="93">
        <f t="shared" si="4"/>
        <v>0.05555246930726071</v>
      </c>
      <c r="K8" s="96">
        <f t="shared" si="5"/>
        <v>0.06988120195667366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1"/>
        <v>0</v>
      </c>
      <c r="F9" s="132">
        <f t="shared" si="6"/>
        <v>2</v>
      </c>
      <c r="G9" s="18">
        <f t="shared" si="2"/>
        <v>0.06403586008164572</v>
      </c>
      <c r="H9" s="31">
        <f t="shared" si="3"/>
        <v>0.08</v>
      </c>
      <c r="I9" s="137">
        <v>2</v>
      </c>
      <c r="J9" s="18">
        <f t="shared" si="4"/>
        <v>0.05555246930726071</v>
      </c>
      <c r="K9" s="19">
        <f t="shared" si="5"/>
        <v>0.06988120195667366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>
        <f t="shared" si="6"/>
        <v>0</v>
      </c>
      <c r="G10" s="93">
        <f t="shared" si="2"/>
        <v>0</v>
      </c>
      <c r="H10" s="94">
        <f t="shared" si="3"/>
        <v>0</v>
      </c>
      <c r="I10" s="144"/>
      <c r="J10" s="93">
        <f t="shared" si="4"/>
        <v>0</v>
      </c>
      <c r="K10" s="96">
        <f t="shared" si="5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>
        <f t="shared" si="6"/>
        <v>70</v>
      </c>
      <c r="G11" s="93">
        <f t="shared" si="2"/>
        <v>2.2412551028576004</v>
      </c>
      <c r="H11" s="94">
        <f t="shared" si="3"/>
        <v>2.8</v>
      </c>
      <c r="I11" s="144">
        <v>70</v>
      </c>
      <c r="J11" s="93">
        <f t="shared" si="4"/>
        <v>1.9443364257541247</v>
      </c>
      <c r="K11" s="96">
        <f t="shared" si="5"/>
        <v>2.4458420684835778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>
        <f t="shared" si="6"/>
        <v>70</v>
      </c>
      <c r="G12" s="29">
        <f t="shared" si="2"/>
        <v>2.2412551028576004</v>
      </c>
      <c r="H12" s="34">
        <f t="shared" si="3"/>
        <v>2.8</v>
      </c>
      <c r="I12" s="132">
        <v>70</v>
      </c>
      <c r="J12" s="29">
        <f t="shared" si="4"/>
        <v>1.9443364257541247</v>
      </c>
      <c r="K12" s="30">
        <f t="shared" si="5"/>
        <v>2.4458420684835778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>
        <f t="shared" si="1"/>
        <v>0</v>
      </c>
      <c r="F13" s="134">
        <f t="shared" si="6"/>
        <v>0</v>
      </c>
      <c r="G13" s="101">
        <f t="shared" si="2"/>
        <v>0</v>
      </c>
      <c r="H13" s="102">
        <f t="shared" si="3"/>
        <v>0</v>
      </c>
      <c r="I13" s="162"/>
      <c r="J13" s="101">
        <f t="shared" si="4"/>
        <v>0</v>
      </c>
      <c r="K13" s="103">
        <f t="shared" si="5"/>
        <v>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>
        <f t="shared" si="1"/>
        <v>0</v>
      </c>
      <c r="F14" s="134">
        <f t="shared" si="6"/>
        <v>136</v>
      </c>
      <c r="G14" s="93">
        <f t="shared" si="2"/>
        <v>4.354438485551909</v>
      </c>
      <c r="H14" s="94">
        <f t="shared" si="3"/>
        <v>5.44</v>
      </c>
      <c r="I14" s="144">
        <v>136</v>
      </c>
      <c r="J14" s="93">
        <f t="shared" si="4"/>
        <v>3.777567912893728</v>
      </c>
      <c r="K14" s="112">
        <f t="shared" si="5"/>
        <v>4.751921733053808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1"/>
        <v>0</v>
      </c>
      <c r="F15" s="132">
        <f t="shared" si="6"/>
        <v>0</v>
      </c>
      <c r="G15" s="14">
        <f t="shared" si="2"/>
        <v>0</v>
      </c>
      <c r="H15" s="35">
        <f t="shared" si="3"/>
        <v>0</v>
      </c>
      <c r="I15" s="139"/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1"/>
        <v>0</v>
      </c>
      <c r="F16" s="134">
        <f t="shared" si="6"/>
        <v>0</v>
      </c>
      <c r="G16" s="106">
        <f t="shared" si="2"/>
        <v>0</v>
      </c>
      <c r="H16" s="107">
        <f t="shared" si="3"/>
        <v>0</v>
      </c>
      <c r="I16" s="134"/>
      <c r="J16" s="106">
        <f t="shared" si="4"/>
        <v>0</v>
      </c>
      <c r="K16" s="108">
        <f t="shared" si="5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1"/>
        <v>0</v>
      </c>
      <c r="F17" s="136">
        <f t="shared" si="6"/>
        <v>203</v>
      </c>
      <c r="G17" s="93">
        <f t="shared" si="2"/>
        <v>6.499639798287041</v>
      </c>
      <c r="H17" s="94">
        <f t="shared" si="3"/>
        <v>8.12</v>
      </c>
      <c r="I17" s="144">
        <v>203</v>
      </c>
      <c r="J17" s="93">
        <f t="shared" si="4"/>
        <v>5.638575634686962</v>
      </c>
      <c r="K17" s="96">
        <f t="shared" si="5"/>
        <v>7.092941998602376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>
        <f t="shared" si="1"/>
        <v>0</v>
      </c>
      <c r="F18" s="134">
        <f t="shared" si="6"/>
        <v>612</v>
      </c>
      <c r="G18" s="93">
        <f t="shared" si="2"/>
        <v>19.59497318498359</v>
      </c>
      <c r="H18" s="94">
        <f t="shared" si="3"/>
        <v>24.48</v>
      </c>
      <c r="I18" s="144">
        <v>612</v>
      </c>
      <c r="J18" s="93">
        <f t="shared" si="4"/>
        <v>16.999055608021777</v>
      </c>
      <c r="K18" s="96">
        <f t="shared" si="5"/>
        <v>21.38364779874214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>
        <f t="shared" si="1"/>
        <v>0</v>
      </c>
      <c r="F19" s="137">
        <f t="shared" si="6"/>
        <v>0</v>
      </c>
      <c r="G19" s="18">
        <f t="shared" si="2"/>
        <v>0</v>
      </c>
      <c r="H19" s="31">
        <f t="shared" si="3"/>
        <v>0</v>
      </c>
      <c r="I19" s="137"/>
      <c r="J19" s="18">
        <f t="shared" si="4"/>
        <v>0</v>
      </c>
      <c r="K19" s="19">
        <f t="shared" si="5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>
        <f t="shared" si="6"/>
        <v>12</v>
      </c>
      <c r="G20" s="12">
        <f t="shared" si="2"/>
        <v>0.3842151604898743</v>
      </c>
      <c r="H20" s="32">
        <f t="shared" si="3"/>
        <v>0.48</v>
      </c>
      <c r="I20" s="131">
        <v>12</v>
      </c>
      <c r="J20" s="12">
        <f t="shared" si="4"/>
        <v>0.33331481584356426</v>
      </c>
      <c r="K20" s="13">
        <f t="shared" si="5"/>
        <v>0.4192872117400419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>
        <f t="shared" si="6"/>
        <v>148</v>
      </c>
      <c r="G21" s="12">
        <f t="shared" si="2"/>
        <v>4.738653646041783</v>
      </c>
      <c r="H21" s="32">
        <f t="shared" si="3"/>
        <v>5.92</v>
      </c>
      <c r="I21" s="131">
        <v>148</v>
      </c>
      <c r="J21" s="12">
        <f t="shared" si="4"/>
        <v>4.110882728737292</v>
      </c>
      <c r="K21" s="13">
        <f t="shared" si="5"/>
        <v>5.17120894479385</v>
      </c>
    </row>
    <row r="22" spans="1:11" s="6" customFormat="1" ht="15.75" customHeight="1" thickBot="1">
      <c r="A22" s="97" t="s">
        <v>28</v>
      </c>
      <c r="B22" s="91" t="s">
        <v>50</v>
      </c>
      <c r="C22" s="147">
        <v>317</v>
      </c>
      <c r="D22" s="93">
        <f t="shared" si="0"/>
        <v>66.463989936052</v>
      </c>
      <c r="E22" s="94">
        <f t="shared" si="1"/>
        <v>87.56906077348066</v>
      </c>
      <c r="F22" s="134">
        <f t="shared" si="6"/>
        <v>701</v>
      </c>
      <c r="G22" s="93">
        <f t="shared" si="2"/>
        <v>22.444568958616827</v>
      </c>
      <c r="H22" s="94">
        <f t="shared" si="3"/>
        <v>28.04</v>
      </c>
      <c r="I22" s="144">
        <v>1018</v>
      </c>
      <c r="J22" s="93">
        <f t="shared" si="4"/>
        <v>28.2762068773957</v>
      </c>
      <c r="K22" s="96">
        <f t="shared" si="5"/>
        <v>35.569531795946894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1"/>
        <v>0</v>
      </c>
      <c r="F23" s="137">
        <f t="shared" si="6"/>
        <v>0</v>
      </c>
      <c r="G23" s="18">
        <f t="shared" si="2"/>
        <v>0</v>
      </c>
      <c r="H23" s="31">
        <f t="shared" si="3"/>
        <v>0</v>
      </c>
      <c r="I23" s="137"/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8" t="s">
        <v>52</v>
      </c>
      <c r="C24" s="146">
        <v>226</v>
      </c>
      <c r="D24" s="12">
        <f t="shared" si="0"/>
        <v>47.38442184715379</v>
      </c>
      <c r="E24" s="32">
        <f t="shared" si="1"/>
        <v>62.430939226519335</v>
      </c>
      <c r="F24" s="131">
        <f t="shared" si="6"/>
        <v>353</v>
      </c>
      <c r="G24" s="12">
        <f t="shared" si="2"/>
        <v>11.30232930441047</v>
      </c>
      <c r="H24" s="32">
        <f t="shared" si="3"/>
        <v>14.12</v>
      </c>
      <c r="I24" s="131">
        <v>579</v>
      </c>
      <c r="J24" s="12">
        <f t="shared" si="4"/>
        <v>16.082439864451974</v>
      </c>
      <c r="K24" s="13">
        <f t="shared" si="5"/>
        <v>20.230607966457022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>
        <f t="shared" si="6"/>
        <v>106</v>
      </c>
      <c r="G25" s="12">
        <f t="shared" si="2"/>
        <v>3.3939005843272234</v>
      </c>
      <c r="H25" s="32">
        <f t="shared" si="3"/>
        <v>4.24</v>
      </c>
      <c r="I25" s="131">
        <v>106</v>
      </c>
      <c r="J25" s="12">
        <f t="shared" si="4"/>
        <v>2.9442808732848174</v>
      </c>
      <c r="K25" s="13">
        <f t="shared" si="5"/>
        <v>3.7037037037037037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1"/>
        <v>0</v>
      </c>
      <c r="F26" s="132">
        <f t="shared" si="6"/>
        <v>0</v>
      </c>
      <c r="G26" s="12">
        <f t="shared" si="2"/>
        <v>0</v>
      </c>
      <c r="H26" s="32">
        <f t="shared" si="3"/>
        <v>0</v>
      </c>
      <c r="I26" s="131"/>
      <c r="J26" s="12">
        <f t="shared" si="4"/>
        <v>0</v>
      </c>
      <c r="K26" s="13">
        <f t="shared" si="5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>
        <v>3</v>
      </c>
      <c r="D27" s="93">
        <f t="shared" si="0"/>
        <v>0.6289967501834574</v>
      </c>
      <c r="E27" s="94">
        <f t="shared" si="1"/>
        <v>0.8287292817679558</v>
      </c>
      <c r="F27" s="134">
        <f t="shared" si="6"/>
        <v>65</v>
      </c>
      <c r="G27" s="93">
        <f t="shared" si="2"/>
        <v>2.0811654526534857</v>
      </c>
      <c r="H27" s="94">
        <f t="shared" si="3"/>
        <v>2.6</v>
      </c>
      <c r="I27" s="144">
        <v>68</v>
      </c>
      <c r="J27" s="93">
        <f t="shared" si="4"/>
        <v>1.888783956446864</v>
      </c>
      <c r="K27" s="96">
        <f t="shared" si="5"/>
        <v>2.375960866526904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>
        <f t="shared" si="6"/>
        <v>8</v>
      </c>
      <c r="G28" s="18">
        <f>F28*1000/$G$2</f>
        <v>0.25614344032658287</v>
      </c>
      <c r="H28" s="31">
        <f t="shared" si="3"/>
        <v>0.32</v>
      </c>
      <c r="I28" s="137">
        <v>8</v>
      </c>
      <c r="J28" s="18">
        <f t="shared" si="4"/>
        <v>0.22220987722904284</v>
      </c>
      <c r="K28" s="19">
        <f t="shared" si="5"/>
        <v>0.27952480782669464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1"/>
        <v>0</v>
      </c>
      <c r="F29" s="131">
        <f t="shared" si="6"/>
        <v>2</v>
      </c>
      <c r="G29" s="12">
        <f t="shared" si="2"/>
        <v>0.06403586008164572</v>
      </c>
      <c r="H29" s="32">
        <f t="shared" si="3"/>
        <v>0.08</v>
      </c>
      <c r="I29" s="131">
        <v>2</v>
      </c>
      <c r="J29" s="12">
        <f t="shared" si="4"/>
        <v>0.05555246930726071</v>
      </c>
      <c r="K29" s="13">
        <f t="shared" si="5"/>
        <v>0.06988120195667366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>
        <f t="shared" si="6"/>
        <v>19</v>
      </c>
      <c r="G30" s="12">
        <f t="shared" si="2"/>
        <v>0.6083406707756344</v>
      </c>
      <c r="H30" s="32">
        <f t="shared" si="3"/>
        <v>0.76</v>
      </c>
      <c r="I30" s="131">
        <v>19</v>
      </c>
      <c r="J30" s="12">
        <f t="shared" si="4"/>
        <v>0.5277484584189768</v>
      </c>
      <c r="K30" s="13">
        <f t="shared" si="5"/>
        <v>0.6638714185883997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>
        <f t="shared" si="6"/>
        <v>1</v>
      </c>
      <c r="G31" s="12">
        <f t="shared" si="2"/>
        <v>0.03201793004082286</v>
      </c>
      <c r="H31" s="32">
        <f t="shared" si="3"/>
        <v>0.04</v>
      </c>
      <c r="I31" s="131">
        <v>1</v>
      </c>
      <c r="J31" s="12">
        <f t="shared" si="4"/>
        <v>0.027776234653630355</v>
      </c>
      <c r="K31" s="13">
        <f t="shared" si="5"/>
        <v>0.03494060097833683</v>
      </c>
    </row>
    <row r="32" spans="1:11" s="1" customFormat="1" ht="16.5" customHeight="1" thickBot="1">
      <c r="A32" s="98" t="s">
        <v>75</v>
      </c>
      <c r="B32" s="91" t="s">
        <v>61</v>
      </c>
      <c r="C32" s="147">
        <v>5</v>
      </c>
      <c r="D32" s="93">
        <f t="shared" si="0"/>
        <v>1.0483279169724289</v>
      </c>
      <c r="E32" s="94">
        <f t="shared" si="1"/>
        <v>1.3812154696132597</v>
      </c>
      <c r="F32" s="134">
        <f t="shared" si="6"/>
        <v>337</v>
      </c>
      <c r="G32" s="93">
        <f>F32*1000/$G$2</f>
        <v>10.790042423757304</v>
      </c>
      <c r="H32" s="94">
        <f t="shared" si="3"/>
        <v>13.48</v>
      </c>
      <c r="I32" s="144">
        <v>342</v>
      </c>
      <c r="J32" s="93">
        <f>I32*1000/$J$2</f>
        <v>9.499472251541581</v>
      </c>
      <c r="K32" s="96">
        <f t="shared" si="5"/>
        <v>11.949685534591195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>
        <f t="shared" si="6"/>
        <v>257</v>
      </c>
      <c r="G33" s="93">
        <f>F33*1000/$G$2</f>
        <v>8.228608020491475</v>
      </c>
      <c r="H33" s="94">
        <f t="shared" si="3"/>
        <v>10.28</v>
      </c>
      <c r="I33" s="144">
        <v>257</v>
      </c>
      <c r="J33" s="93">
        <f>I33*1000/$J$2</f>
        <v>7.138492305983001</v>
      </c>
      <c r="K33" s="96">
        <f t="shared" si="5"/>
        <v>8.979734451432565</v>
      </c>
    </row>
    <row r="34" spans="1:11" s="6" customFormat="1" ht="21" customHeight="1" thickBot="1">
      <c r="A34" s="97" t="s">
        <v>19</v>
      </c>
      <c r="B34" s="91" t="s">
        <v>58</v>
      </c>
      <c r="C34" s="147">
        <v>37</v>
      </c>
      <c r="D34" s="93">
        <f t="shared" si="0"/>
        <v>7.7576265855959745</v>
      </c>
      <c r="E34" s="94">
        <f t="shared" si="1"/>
        <v>10.220994475138122</v>
      </c>
      <c r="F34" s="134">
        <f t="shared" si="6"/>
        <v>102</v>
      </c>
      <c r="G34" s="93">
        <f t="shared" si="2"/>
        <v>3.265828864163932</v>
      </c>
      <c r="H34" s="94">
        <f t="shared" si="3"/>
        <v>4.08</v>
      </c>
      <c r="I34" s="144">
        <v>139</v>
      </c>
      <c r="J34" s="93">
        <f t="shared" si="4"/>
        <v>3.8608966168546193</v>
      </c>
      <c r="K34" s="96">
        <f t="shared" si="5"/>
        <v>4.856743535988819</v>
      </c>
    </row>
    <row r="35" spans="1:11" s="1" customFormat="1" ht="12.75">
      <c r="A35" s="4"/>
      <c r="B35" s="40" t="s">
        <v>59</v>
      </c>
      <c r="C35" s="145">
        <v>37</v>
      </c>
      <c r="D35" s="25">
        <f t="shared" si="0"/>
        <v>7.7576265855959745</v>
      </c>
      <c r="E35" s="36">
        <f t="shared" si="1"/>
        <v>10.220994475138122</v>
      </c>
      <c r="F35" s="137">
        <f t="shared" si="6"/>
        <v>102</v>
      </c>
      <c r="G35" s="25">
        <f t="shared" si="2"/>
        <v>3.265828864163932</v>
      </c>
      <c r="H35" s="36">
        <f t="shared" si="3"/>
        <v>4.08</v>
      </c>
      <c r="I35" s="137">
        <v>139</v>
      </c>
      <c r="J35" s="25">
        <f t="shared" si="4"/>
        <v>3.8608966168546193</v>
      </c>
      <c r="K35" s="26">
        <f t="shared" si="5"/>
        <v>4.856743535988819</v>
      </c>
    </row>
    <row r="36" spans="1:11" s="1" customFormat="1" ht="13.5" customHeight="1">
      <c r="A36" s="4"/>
      <c r="B36" s="43" t="s">
        <v>31</v>
      </c>
      <c r="C36" s="146">
        <v>36</v>
      </c>
      <c r="D36" s="27">
        <f t="shared" si="0"/>
        <v>7.547961002201489</v>
      </c>
      <c r="E36" s="37">
        <f t="shared" si="1"/>
        <v>9.94475138121547</v>
      </c>
      <c r="F36" s="131">
        <f t="shared" si="6"/>
        <v>89</v>
      </c>
      <c r="G36" s="27">
        <f t="shared" si="2"/>
        <v>2.8495957736332347</v>
      </c>
      <c r="H36" s="37">
        <f t="shared" si="3"/>
        <v>3.56</v>
      </c>
      <c r="I36" s="131">
        <v>125</v>
      </c>
      <c r="J36" s="27">
        <f t="shared" si="4"/>
        <v>3.4720293317037942</v>
      </c>
      <c r="K36" s="28">
        <f t="shared" si="5"/>
        <v>4.367575122292103</v>
      </c>
    </row>
    <row r="37" spans="1:11" s="1" customFormat="1" ht="12" customHeight="1" thickBot="1">
      <c r="A37" s="16"/>
      <c r="B37" s="38" t="s">
        <v>84</v>
      </c>
      <c r="C37" s="146"/>
      <c r="D37" s="27">
        <f t="shared" si="0"/>
        <v>0</v>
      </c>
      <c r="E37" s="37">
        <f t="shared" si="1"/>
        <v>0</v>
      </c>
      <c r="F37" s="139">
        <f t="shared" si="6"/>
        <v>0</v>
      </c>
      <c r="G37" s="27">
        <f t="shared" si="2"/>
        <v>0</v>
      </c>
      <c r="H37" s="37">
        <f t="shared" si="3"/>
        <v>0</v>
      </c>
      <c r="I37" s="131"/>
      <c r="J37" s="27">
        <f t="shared" si="4"/>
        <v>0</v>
      </c>
      <c r="K37" s="28">
        <f t="shared" si="5"/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0"/>
        <v>0</v>
      </c>
      <c r="E38" s="94">
        <f t="shared" si="1"/>
        <v>0</v>
      </c>
      <c r="F38" s="134">
        <f t="shared" si="6"/>
        <v>0</v>
      </c>
      <c r="G38" s="93">
        <f t="shared" si="2"/>
        <v>0</v>
      </c>
      <c r="H38" s="94">
        <f t="shared" si="3"/>
        <v>0</v>
      </c>
      <c r="I38" s="144"/>
      <c r="J38" s="93">
        <f t="shared" si="4"/>
        <v>0</v>
      </c>
      <c r="K38" s="112">
        <f t="shared" si="5"/>
        <v>0</v>
      </c>
    </row>
    <row r="39" spans="1:11" s="1" customFormat="1" ht="12.75">
      <c r="A39" s="4"/>
      <c r="B39" s="40" t="s">
        <v>60</v>
      </c>
      <c r="C39" s="145"/>
      <c r="D39" s="18">
        <f t="shared" si="0"/>
        <v>0</v>
      </c>
      <c r="E39" s="31">
        <f t="shared" si="1"/>
        <v>0</v>
      </c>
      <c r="F39" s="137">
        <f t="shared" si="6"/>
        <v>0</v>
      </c>
      <c r="G39" s="18">
        <f t="shared" si="2"/>
        <v>0</v>
      </c>
      <c r="H39" s="31">
        <f t="shared" si="3"/>
        <v>0</v>
      </c>
      <c r="I39" s="137"/>
      <c r="J39" s="18">
        <f t="shared" si="4"/>
        <v>0</v>
      </c>
      <c r="K39" s="19">
        <f t="shared" si="5"/>
        <v>0</v>
      </c>
    </row>
    <row r="40" spans="1:11" s="1" customFormat="1" ht="12.75">
      <c r="A40" s="4"/>
      <c r="B40" s="38" t="s">
        <v>34</v>
      </c>
      <c r="C40" s="146"/>
      <c r="D40" s="12">
        <f t="shared" si="0"/>
        <v>0</v>
      </c>
      <c r="E40" s="32">
        <f t="shared" si="1"/>
        <v>0</v>
      </c>
      <c r="F40" s="131">
        <f t="shared" si="6"/>
        <v>0</v>
      </c>
      <c r="G40" s="12">
        <f t="shared" si="2"/>
        <v>0</v>
      </c>
      <c r="H40" s="32">
        <f t="shared" si="3"/>
        <v>0</v>
      </c>
      <c r="I40" s="131"/>
      <c r="J40" s="12">
        <f t="shared" si="4"/>
        <v>0</v>
      </c>
      <c r="K40" s="13">
        <f t="shared" si="5"/>
        <v>0</v>
      </c>
    </row>
    <row r="41" spans="1:11" s="1" customFormat="1" ht="12.75">
      <c r="A41" s="4"/>
      <c r="B41" s="38" t="s">
        <v>25</v>
      </c>
      <c r="C41" s="146"/>
      <c r="D41" s="12">
        <f t="shared" si="0"/>
        <v>0</v>
      </c>
      <c r="E41" s="32">
        <f t="shared" si="1"/>
        <v>0</v>
      </c>
      <c r="F41" s="131">
        <f t="shared" si="6"/>
        <v>0</v>
      </c>
      <c r="G41" s="12">
        <f t="shared" si="2"/>
        <v>0</v>
      </c>
      <c r="H41" s="32">
        <f t="shared" si="3"/>
        <v>0</v>
      </c>
      <c r="I41" s="131"/>
      <c r="J41" s="12">
        <f t="shared" si="4"/>
        <v>0</v>
      </c>
      <c r="K41" s="13">
        <f t="shared" si="5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0"/>
        <v>0</v>
      </c>
      <c r="E42" s="32">
        <f t="shared" si="1"/>
        <v>0</v>
      </c>
      <c r="F42" s="132">
        <f t="shared" si="6"/>
        <v>0</v>
      </c>
      <c r="G42" s="12">
        <f t="shared" si="2"/>
        <v>0</v>
      </c>
      <c r="H42" s="32">
        <f t="shared" si="3"/>
        <v>0</v>
      </c>
      <c r="I42" s="131"/>
      <c r="J42" s="12">
        <f t="shared" si="4"/>
        <v>0</v>
      </c>
      <c r="K42" s="13">
        <f t="shared" si="5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0"/>
        <v>0</v>
      </c>
      <c r="E43" s="94">
        <f t="shared" si="1"/>
        <v>0</v>
      </c>
      <c r="F43" s="134">
        <f t="shared" si="6"/>
        <v>0</v>
      </c>
      <c r="G43" s="93">
        <f t="shared" si="2"/>
        <v>0</v>
      </c>
      <c r="H43" s="94">
        <f t="shared" si="3"/>
        <v>0</v>
      </c>
      <c r="I43" s="144"/>
      <c r="J43" s="93">
        <f t="shared" si="4"/>
        <v>0</v>
      </c>
      <c r="K43" s="112">
        <f t="shared" si="5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0"/>
        <v>0</v>
      </c>
      <c r="E44" s="31">
        <f t="shared" si="1"/>
        <v>0</v>
      </c>
      <c r="F44" s="142">
        <f t="shared" si="6"/>
        <v>0</v>
      </c>
      <c r="G44" s="18">
        <f t="shared" si="2"/>
        <v>0</v>
      </c>
      <c r="H44" s="31">
        <f t="shared" si="3"/>
        <v>0</v>
      </c>
      <c r="I44" s="137"/>
      <c r="J44" s="18">
        <f t="shared" si="4"/>
        <v>0</v>
      </c>
      <c r="K44" s="19">
        <f t="shared" si="5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0"/>
        <v>0</v>
      </c>
      <c r="E45" s="32">
        <f t="shared" si="1"/>
        <v>0</v>
      </c>
      <c r="F45" s="140">
        <f t="shared" si="6"/>
        <v>0</v>
      </c>
      <c r="G45" s="12">
        <f t="shared" si="2"/>
        <v>0</v>
      </c>
      <c r="H45" s="32">
        <f t="shared" si="3"/>
        <v>0</v>
      </c>
      <c r="I45" s="131"/>
      <c r="J45" s="12">
        <f t="shared" si="4"/>
        <v>0</v>
      </c>
      <c r="K45" s="13">
        <f t="shared" si="5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0"/>
        <v>0</v>
      </c>
      <c r="E46" s="94">
        <f t="shared" si="1"/>
        <v>0</v>
      </c>
      <c r="F46" s="134">
        <f t="shared" si="6"/>
        <v>0</v>
      </c>
      <c r="G46" s="93">
        <f>F46*1000/$G$2</f>
        <v>0</v>
      </c>
      <c r="H46" s="94">
        <f t="shared" si="3"/>
        <v>0</v>
      </c>
      <c r="I46" s="144"/>
      <c r="J46" s="93">
        <f>I46*1000/$J$2</f>
        <v>0</v>
      </c>
      <c r="K46" s="96">
        <f t="shared" si="5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0"/>
        <v>0</v>
      </c>
      <c r="E47" s="94">
        <f t="shared" si="1"/>
        <v>0</v>
      </c>
      <c r="F47" s="134">
        <f t="shared" si="6"/>
        <v>0</v>
      </c>
      <c r="G47" s="93">
        <f t="shared" si="2"/>
        <v>0</v>
      </c>
      <c r="H47" s="94">
        <f t="shared" si="3"/>
        <v>0</v>
      </c>
      <c r="I47" s="144"/>
      <c r="J47" s="93">
        <f t="shared" si="4"/>
        <v>0</v>
      </c>
      <c r="K47" s="96">
        <f t="shared" si="5"/>
        <v>0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0"/>
        <v>0</v>
      </c>
      <c r="E48" s="94">
        <f t="shared" si="1"/>
        <v>0</v>
      </c>
      <c r="F48" s="134">
        <f t="shared" si="6"/>
        <v>12</v>
      </c>
      <c r="G48" s="93">
        <f t="shared" si="2"/>
        <v>0.3842151604898743</v>
      </c>
      <c r="H48" s="94">
        <f t="shared" si="3"/>
        <v>0.48</v>
      </c>
      <c r="I48" s="144">
        <v>12</v>
      </c>
      <c r="J48" s="93">
        <f t="shared" si="4"/>
        <v>0.33331481584356426</v>
      </c>
      <c r="K48" s="96">
        <f t="shared" si="5"/>
        <v>0.4192872117400419</v>
      </c>
    </row>
    <row r="49" spans="1:11" s="1" customFormat="1" ht="17.25" customHeight="1">
      <c r="A49" s="4"/>
      <c r="B49" s="40" t="s">
        <v>67</v>
      </c>
      <c r="C49" s="145"/>
      <c r="D49" s="18">
        <f t="shared" si="0"/>
        <v>0</v>
      </c>
      <c r="E49" s="31">
        <f t="shared" si="1"/>
        <v>0</v>
      </c>
      <c r="F49" s="137">
        <f t="shared" si="6"/>
        <v>10</v>
      </c>
      <c r="G49" s="18">
        <f t="shared" si="2"/>
        <v>0.3201793004082286</v>
      </c>
      <c r="H49" s="31">
        <f t="shared" si="3"/>
        <v>0.4</v>
      </c>
      <c r="I49" s="137">
        <v>10</v>
      </c>
      <c r="J49" s="18">
        <f t="shared" si="4"/>
        <v>0.27776234653630355</v>
      </c>
      <c r="K49" s="19">
        <f t="shared" si="5"/>
        <v>0.3494060097833683</v>
      </c>
    </row>
    <row r="50" spans="1:11" s="1" customFormat="1" ht="12.75">
      <c r="A50" s="4"/>
      <c r="B50" s="38" t="s">
        <v>71</v>
      </c>
      <c r="C50" s="146"/>
      <c r="D50" s="12">
        <f t="shared" si="0"/>
        <v>0</v>
      </c>
      <c r="E50" s="32">
        <f t="shared" si="1"/>
        <v>0</v>
      </c>
      <c r="F50" s="131">
        <f t="shared" si="6"/>
        <v>0</v>
      </c>
      <c r="G50" s="12">
        <f t="shared" si="2"/>
        <v>0</v>
      </c>
      <c r="H50" s="32">
        <f t="shared" si="3"/>
        <v>0</v>
      </c>
      <c r="I50" s="131"/>
      <c r="J50" s="12">
        <f t="shared" si="4"/>
        <v>0</v>
      </c>
      <c r="K50" s="13">
        <f t="shared" si="5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0"/>
        <v>0</v>
      </c>
      <c r="E51" s="32">
        <f t="shared" si="1"/>
        <v>0</v>
      </c>
      <c r="F51" s="131">
        <f t="shared" si="6"/>
        <v>2</v>
      </c>
      <c r="G51" s="12">
        <f t="shared" si="2"/>
        <v>0.06403586008164572</v>
      </c>
      <c r="H51" s="32">
        <f t="shared" si="3"/>
        <v>0.08</v>
      </c>
      <c r="I51" s="131">
        <v>2</v>
      </c>
      <c r="J51" s="12">
        <f t="shared" si="4"/>
        <v>0.05555246930726071</v>
      </c>
      <c r="K51" s="13">
        <f t="shared" si="5"/>
        <v>0.06988120195667366</v>
      </c>
    </row>
    <row r="52" spans="1:11" s="1" customFormat="1" ht="12.75">
      <c r="A52" s="4"/>
      <c r="B52" s="38" t="s">
        <v>72</v>
      </c>
      <c r="C52" s="146"/>
      <c r="D52" s="12">
        <f t="shared" si="0"/>
        <v>0</v>
      </c>
      <c r="E52" s="32">
        <f t="shared" si="1"/>
        <v>0</v>
      </c>
      <c r="F52" s="131">
        <f t="shared" si="6"/>
        <v>1</v>
      </c>
      <c r="G52" s="12">
        <f t="shared" si="2"/>
        <v>0.03201793004082286</v>
      </c>
      <c r="H52" s="32">
        <f t="shared" si="3"/>
        <v>0.04</v>
      </c>
      <c r="I52" s="131">
        <v>1</v>
      </c>
      <c r="J52" s="12">
        <f t="shared" si="4"/>
        <v>0.027776234653630355</v>
      </c>
      <c r="K52" s="13">
        <f t="shared" si="5"/>
        <v>0.03494060097833683</v>
      </c>
    </row>
    <row r="53" spans="1:11" s="1" customFormat="1" ht="16.5" customHeight="1">
      <c r="A53" s="4"/>
      <c r="B53" s="38" t="s">
        <v>69</v>
      </c>
      <c r="C53" s="146"/>
      <c r="D53" s="12">
        <f t="shared" si="0"/>
        <v>0</v>
      </c>
      <c r="E53" s="32">
        <f t="shared" si="1"/>
        <v>0</v>
      </c>
      <c r="F53" s="131">
        <f t="shared" si="6"/>
        <v>0</v>
      </c>
      <c r="G53" s="12">
        <f t="shared" si="2"/>
        <v>0</v>
      </c>
      <c r="H53" s="32">
        <f t="shared" si="3"/>
        <v>0</v>
      </c>
      <c r="I53" s="131"/>
      <c r="J53" s="12">
        <f t="shared" si="4"/>
        <v>0</v>
      </c>
      <c r="K53" s="13">
        <f t="shared" si="5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0"/>
        <v>0</v>
      </c>
      <c r="E54" s="32">
        <f t="shared" si="1"/>
        <v>0</v>
      </c>
      <c r="F54" s="131">
        <f t="shared" si="6"/>
        <v>0</v>
      </c>
      <c r="G54" s="12">
        <f t="shared" si="2"/>
        <v>0</v>
      </c>
      <c r="H54" s="32">
        <f t="shared" si="3"/>
        <v>0</v>
      </c>
      <c r="I54" s="131"/>
      <c r="J54" s="12">
        <f t="shared" si="4"/>
        <v>0</v>
      </c>
      <c r="K54" s="13">
        <f t="shared" si="5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0"/>
        <v>0</v>
      </c>
      <c r="E55" s="32">
        <f t="shared" si="1"/>
        <v>0</v>
      </c>
      <c r="F55" s="131">
        <f t="shared" si="6"/>
        <v>0</v>
      </c>
      <c r="G55" s="12">
        <f t="shared" si="2"/>
        <v>0</v>
      </c>
      <c r="H55" s="32">
        <f t="shared" si="3"/>
        <v>0</v>
      </c>
      <c r="I55" s="131"/>
      <c r="J55" s="12">
        <f t="shared" si="4"/>
        <v>0</v>
      </c>
      <c r="K55" s="13">
        <f t="shared" si="5"/>
        <v>0</v>
      </c>
    </row>
    <row r="56" spans="1:11" s="1" customFormat="1" ht="12.75">
      <c r="A56" s="4"/>
      <c r="B56" s="38" t="s">
        <v>74</v>
      </c>
      <c r="C56" s="146"/>
      <c r="D56" s="12">
        <f t="shared" si="0"/>
        <v>0</v>
      </c>
      <c r="E56" s="32">
        <f t="shared" si="1"/>
        <v>0</v>
      </c>
      <c r="F56" s="131">
        <f t="shared" si="6"/>
        <v>0</v>
      </c>
      <c r="G56" s="12">
        <f t="shared" si="2"/>
        <v>0</v>
      </c>
      <c r="H56" s="32">
        <f t="shared" si="3"/>
        <v>0</v>
      </c>
      <c r="I56" s="131"/>
      <c r="J56" s="12">
        <f t="shared" si="4"/>
        <v>0</v>
      </c>
      <c r="K56" s="13">
        <f t="shared" si="5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0"/>
        <v>0</v>
      </c>
      <c r="E57" s="32">
        <f>C57*100/C$58</f>
        <v>0</v>
      </c>
      <c r="F57" s="138">
        <f t="shared" si="6"/>
        <v>0</v>
      </c>
      <c r="G57" s="12">
        <f t="shared" si="2"/>
        <v>0</v>
      </c>
      <c r="H57" s="32">
        <f>F57*100/F$58</f>
        <v>0</v>
      </c>
      <c r="I57" s="131"/>
      <c r="J57" s="12">
        <f t="shared" si="4"/>
        <v>0</v>
      </c>
      <c r="K57" s="13">
        <f t="shared" si="5"/>
        <v>0</v>
      </c>
    </row>
    <row r="58" spans="1:11" s="6" customFormat="1" ht="18.75" customHeight="1" thickBot="1">
      <c r="A58" s="81"/>
      <c r="B58" s="82" t="s">
        <v>22</v>
      </c>
      <c r="C58" s="144">
        <f>C48+C47+C46+C43+C38+C34+C33+C32+C27+C22+C18+C17+C16+C14+C13+C11+C10+C8+C5</f>
        <v>362</v>
      </c>
      <c r="D58" s="214">
        <f t="shared" si="0"/>
        <v>75.89894118880386</v>
      </c>
      <c r="E58" s="33"/>
      <c r="F58" s="144">
        <f>F48+F47+F46+F43+F38+F34+F33+F32+F27+F22+F18+F17+F16+F14+F13+F11+F10+F8+F5</f>
        <v>2500</v>
      </c>
      <c r="G58" s="215">
        <f t="shared" si="2"/>
        <v>80.04482510205715</v>
      </c>
      <c r="H58" s="33"/>
      <c r="I58" s="144">
        <f>I48+I47+I46+I43+I38+I34+I33+I32+I27+I22+I18+I17+I16+I14+I13+I11+I10+I8+I5</f>
        <v>2862</v>
      </c>
      <c r="J58" s="215">
        <f t="shared" si="4"/>
        <v>79.49558357869007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="90" zoomScaleNormal="90" zoomScalePageLayoutView="0" workbookViewId="0" topLeftCell="A1">
      <pane ySplit="4" topLeftCell="A5" activePane="bottomLeft" state="frozen"/>
      <selection pane="topLeft" activeCell="C7" sqref="C7"/>
      <selection pane="bottomLeft" activeCell="J23" sqref="J23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9" t="s">
        <v>92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2:11" s="6" customFormat="1" ht="24" customHeight="1" thickBot="1">
      <c r="B2" s="210"/>
      <c r="C2" s="210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10"/>
    </row>
    <row r="3" spans="1:11" ht="14.25" customHeight="1">
      <c r="A3" s="52" t="s">
        <v>0</v>
      </c>
      <c r="B3" s="253" t="s">
        <v>5</v>
      </c>
      <c r="C3" s="175" t="s">
        <v>1</v>
      </c>
      <c r="D3" s="176"/>
      <c r="E3" s="176"/>
      <c r="F3" s="175" t="s">
        <v>2</v>
      </c>
      <c r="G3" s="176"/>
      <c r="H3" s="176"/>
      <c r="I3" s="175" t="s">
        <v>3</v>
      </c>
      <c r="J3" s="176"/>
      <c r="K3" s="177"/>
    </row>
    <row r="4" spans="1:11" ht="34.5" customHeight="1" thickBot="1">
      <c r="A4" s="53" t="s">
        <v>4</v>
      </c>
      <c r="B4" s="254"/>
      <c r="C4" s="178" t="s">
        <v>6</v>
      </c>
      <c r="D4" s="179" t="s">
        <v>7</v>
      </c>
      <c r="E4" s="180" t="s">
        <v>8</v>
      </c>
      <c r="F4" s="178" t="s">
        <v>6</v>
      </c>
      <c r="G4" s="179" t="s">
        <v>7</v>
      </c>
      <c r="H4" s="180" t="s">
        <v>8</v>
      </c>
      <c r="I4" s="178" t="s">
        <v>6</v>
      </c>
      <c r="J4" s="179" t="s">
        <v>7</v>
      </c>
      <c r="K4" s="181" t="s">
        <v>8</v>
      </c>
    </row>
    <row r="5" spans="1:11" s="6" customFormat="1" ht="18" customHeight="1" thickBot="1">
      <c r="A5" s="113" t="s">
        <v>9</v>
      </c>
      <c r="B5" s="153" t="s">
        <v>26</v>
      </c>
      <c r="C5" s="134">
        <f>SUM(МОБАЛ_Община:МБАЛ_Свищов!C5)</f>
        <v>421</v>
      </c>
      <c r="D5" s="106">
        <f aca="true" t="shared" si="0" ref="D5:D57">C5*1000/$D$2</f>
        <v>11.624214813280872</v>
      </c>
      <c r="E5" s="107">
        <f aca="true" t="shared" si="1" ref="E5:E50">C5*100/C$58</f>
        <v>7.909073830546684</v>
      </c>
      <c r="F5" s="134">
        <f>SUM(МОБАЛ_Община:МБАЛ_Свищов!F5)</f>
        <v>749</v>
      </c>
      <c r="G5" s="106">
        <f aca="true" t="shared" si="2" ref="G5:G57">F5*1000/$G$2</f>
        <v>3.722617760713709</v>
      </c>
      <c r="H5" s="107">
        <f aca="true" t="shared" si="3" ref="H5:H57">F5*100/F$58</f>
        <v>2.5708793849111005</v>
      </c>
      <c r="I5" s="134">
        <f aca="true" t="shared" si="4" ref="I5:I58">SUM(C5,F5)</f>
        <v>1170</v>
      </c>
      <c r="J5" s="106">
        <f aca="true" t="shared" si="5" ref="J5:J57">I5*1000/$J$2</f>
        <v>4.927975739196361</v>
      </c>
      <c r="K5" s="182">
        <f aca="true" t="shared" si="6" ref="K5:K57">I5*100/I$58</f>
        <v>3.395536465739908</v>
      </c>
    </row>
    <row r="6" spans="1:11" s="7" customFormat="1" ht="17.25" customHeight="1">
      <c r="A6" s="4"/>
      <c r="B6" s="40" t="s">
        <v>36</v>
      </c>
      <c r="C6" s="167">
        <f>SUM(МОБАЛ_Община:МБАЛ_Свищов!C6)</f>
        <v>358</v>
      </c>
      <c r="D6" s="54">
        <f t="shared" si="0"/>
        <v>9.884724235521501</v>
      </c>
      <c r="E6" s="36">
        <f t="shared" si="1"/>
        <v>6.7255307157617885</v>
      </c>
      <c r="F6" s="167">
        <f>SUM(МОБАЛ_Община:МБАЛ_Свищов!F6)</f>
        <v>440</v>
      </c>
      <c r="G6" s="25">
        <f t="shared" si="2"/>
        <v>2.1868515550254095</v>
      </c>
      <c r="H6" s="36">
        <f t="shared" si="3"/>
        <v>1.5102629230452393</v>
      </c>
      <c r="I6" s="170">
        <f t="shared" si="4"/>
        <v>798</v>
      </c>
      <c r="J6" s="25">
        <f t="shared" si="5"/>
        <v>3.361132170836492</v>
      </c>
      <c r="K6" s="55">
        <f t="shared" si="6"/>
        <v>2.315929999709783</v>
      </c>
    </row>
    <row r="7" spans="1:11" s="7" customFormat="1" ht="18.75" customHeight="1" thickBot="1">
      <c r="A7" s="4"/>
      <c r="B7" s="39" t="s">
        <v>37</v>
      </c>
      <c r="C7" s="172">
        <f>SUM(МОБАЛ_Община:МБАЛ_Свищов!C7)</f>
        <v>0</v>
      </c>
      <c r="D7" s="54">
        <f t="shared" si="0"/>
        <v>0</v>
      </c>
      <c r="E7" s="36">
        <f t="shared" si="1"/>
        <v>0</v>
      </c>
      <c r="F7" s="168">
        <f>SUM(МОБАЛ_Община:МБАЛ_Свищов!F7)</f>
        <v>0</v>
      </c>
      <c r="G7" s="56">
        <f t="shared" si="2"/>
        <v>0</v>
      </c>
      <c r="H7" s="34">
        <f t="shared" si="3"/>
        <v>0</v>
      </c>
      <c r="I7" s="173">
        <f t="shared" si="4"/>
        <v>0</v>
      </c>
      <c r="J7" s="56">
        <f t="shared" si="5"/>
        <v>0</v>
      </c>
      <c r="K7" s="55">
        <f t="shared" si="6"/>
        <v>0</v>
      </c>
    </row>
    <row r="8" spans="1:11" s="6" customFormat="1" ht="18" customHeight="1" thickBot="1">
      <c r="A8" s="113" t="s">
        <v>10</v>
      </c>
      <c r="B8" s="99" t="s">
        <v>38</v>
      </c>
      <c r="C8" s="134">
        <f>SUM(МОБАЛ_Община:МБАЛ_Свищов!C8)</f>
        <v>9</v>
      </c>
      <c r="D8" s="106">
        <f t="shared" si="0"/>
        <v>0.24849865396562434</v>
      </c>
      <c r="E8" s="107">
        <f t="shared" si="1"/>
        <v>0.1690775878264137</v>
      </c>
      <c r="F8" s="134">
        <f>SUM(МОБАЛ_Община:МБАЛ_Свищов!F8)</f>
        <v>825</v>
      </c>
      <c r="G8" s="106">
        <f t="shared" si="2"/>
        <v>4.100346665672643</v>
      </c>
      <c r="H8" s="107">
        <f t="shared" si="3"/>
        <v>2.8317429807098238</v>
      </c>
      <c r="I8" s="134">
        <f t="shared" si="4"/>
        <v>834</v>
      </c>
      <c r="J8" s="106">
        <f t="shared" si="5"/>
        <v>3.5127621935809956</v>
      </c>
      <c r="K8" s="182">
        <f t="shared" si="6"/>
        <v>2.4204080448094727</v>
      </c>
    </row>
    <row r="9" spans="1:11" s="7" customFormat="1" ht="15" customHeight="1" thickBot="1">
      <c r="A9" s="16"/>
      <c r="B9" s="40" t="s">
        <v>39</v>
      </c>
      <c r="C9" s="169">
        <f>SUM(МОБАЛ_Община:МБАЛ_Свищов!C9)</f>
        <v>0</v>
      </c>
      <c r="D9" s="54">
        <f t="shared" si="0"/>
        <v>0</v>
      </c>
      <c r="E9" s="57">
        <f t="shared" si="1"/>
        <v>0</v>
      </c>
      <c r="F9" s="169">
        <f>SUM(МОБАЛ_Община:МБАЛ_Свищов!F9)</f>
        <v>301</v>
      </c>
      <c r="G9" s="54">
        <f t="shared" si="2"/>
        <v>1.4960052683242007</v>
      </c>
      <c r="H9" s="58">
        <f t="shared" si="3"/>
        <v>1.0331571359923113</v>
      </c>
      <c r="I9" s="170">
        <f t="shared" si="4"/>
        <v>301</v>
      </c>
      <c r="J9" s="54">
        <f t="shared" si="5"/>
        <v>1.267795467947098</v>
      </c>
      <c r="K9" s="59">
        <f t="shared" si="6"/>
        <v>0.8735525437501814</v>
      </c>
    </row>
    <row r="10" spans="1:11" s="6" customFormat="1" ht="20.25" customHeight="1" thickBot="1">
      <c r="A10" s="90" t="s">
        <v>11</v>
      </c>
      <c r="B10" s="91" t="s">
        <v>40</v>
      </c>
      <c r="C10" s="134">
        <f>SUM(МОБАЛ_Община:МБАЛ_Свищов!C10)</f>
        <v>3</v>
      </c>
      <c r="D10" s="106">
        <f t="shared" si="0"/>
        <v>0.08283288465520812</v>
      </c>
      <c r="E10" s="107">
        <f t="shared" si="1"/>
        <v>0.05635919594213789</v>
      </c>
      <c r="F10" s="134">
        <f>SUM(МОБАЛ_Община:МБАЛ_Свищов!F10)</f>
        <v>197</v>
      </c>
      <c r="G10" s="106">
        <f t="shared" si="2"/>
        <v>0.9791130825909221</v>
      </c>
      <c r="H10" s="107">
        <f t="shared" si="3"/>
        <v>0.6761858996361639</v>
      </c>
      <c r="I10" s="134">
        <f t="shared" si="4"/>
        <v>200</v>
      </c>
      <c r="J10" s="106">
        <f t="shared" si="5"/>
        <v>0.8423890152472412</v>
      </c>
      <c r="K10" s="182">
        <f t="shared" si="6"/>
        <v>0.5804335838871637</v>
      </c>
    </row>
    <row r="11" spans="1:11" s="7" customFormat="1" ht="27.75" customHeight="1" thickBot="1">
      <c r="A11" s="97" t="s">
        <v>12</v>
      </c>
      <c r="B11" s="91" t="s">
        <v>41</v>
      </c>
      <c r="C11" s="134">
        <f>SUM(МОБАЛ_Община:МБАЛ_Свищов!C11)</f>
        <v>6</v>
      </c>
      <c r="D11" s="106">
        <f t="shared" si="0"/>
        <v>0.16566576931041624</v>
      </c>
      <c r="E11" s="191">
        <f t="shared" si="1"/>
        <v>0.11271839188427578</v>
      </c>
      <c r="F11" s="134">
        <f>SUM(МОБАЛ_Община:МБАЛ_Свищов!F11)</f>
        <v>1077</v>
      </c>
      <c r="G11" s="190">
        <f t="shared" si="2"/>
        <v>5.3528161926417415</v>
      </c>
      <c r="H11" s="107">
        <f t="shared" si="3"/>
        <v>3.6967117457266423</v>
      </c>
      <c r="I11" s="184">
        <f t="shared" si="4"/>
        <v>1083</v>
      </c>
      <c r="J11" s="190">
        <f t="shared" si="5"/>
        <v>4.561536517563811</v>
      </c>
      <c r="K11" s="192">
        <f t="shared" si="6"/>
        <v>3.1430478567489915</v>
      </c>
    </row>
    <row r="12" spans="1:11" s="6" customFormat="1" ht="14.25" customHeight="1" thickBot="1">
      <c r="A12" s="17"/>
      <c r="B12" s="41" t="s">
        <v>78</v>
      </c>
      <c r="C12" s="169">
        <f>SUM(МОБАЛ_Община:МБАЛ_Свищов!C12)</f>
        <v>6</v>
      </c>
      <c r="D12" s="60">
        <f t="shared" si="0"/>
        <v>0.16566576931041624</v>
      </c>
      <c r="E12" s="61">
        <f t="shared" si="1"/>
        <v>0.11271839188427578</v>
      </c>
      <c r="F12" s="169">
        <f>SUM(МОБАЛ_Община:МБАЛ_Свищов!F12)</f>
        <v>1060</v>
      </c>
      <c r="G12" s="60">
        <f t="shared" si="2"/>
        <v>5.268324200743033</v>
      </c>
      <c r="H12" s="34">
        <f t="shared" si="3"/>
        <v>3.6383606782453493</v>
      </c>
      <c r="I12" s="168">
        <f t="shared" si="4"/>
        <v>1066</v>
      </c>
      <c r="J12" s="60">
        <f t="shared" si="5"/>
        <v>4.489933451267795</v>
      </c>
      <c r="K12" s="62">
        <f t="shared" si="6"/>
        <v>3.0937110021185825</v>
      </c>
    </row>
    <row r="13" spans="1:11" s="6" customFormat="1" ht="14.25" customHeight="1" thickBot="1">
      <c r="A13" s="98" t="s">
        <v>13</v>
      </c>
      <c r="B13" s="99" t="s">
        <v>42</v>
      </c>
      <c r="C13" s="211">
        <f>SUM(МОБАЛ_Община:МБАЛ_Свищов!C13)</f>
        <v>0</v>
      </c>
      <c r="D13" s="106">
        <f t="shared" si="0"/>
        <v>0</v>
      </c>
      <c r="E13" s="107">
        <f t="shared" si="1"/>
        <v>0</v>
      </c>
      <c r="F13" s="134">
        <f>SUM(МОБАЛ_Община:МБАЛ_Свищов!F13)</f>
        <v>1</v>
      </c>
      <c r="G13" s="106">
        <f t="shared" si="2"/>
        <v>0.004970117170512295</v>
      </c>
      <c r="H13" s="107">
        <f t="shared" si="3"/>
        <v>0.0034324157341937256</v>
      </c>
      <c r="I13" s="134">
        <f t="shared" si="4"/>
        <v>1</v>
      </c>
      <c r="J13" s="106">
        <f t="shared" si="5"/>
        <v>0.004211945076236206</v>
      </c>
      <c r="K13" s="182">
        <f t="shared" si="6"/>
        <v>0.0029021679194358185</v>
      </c>
    </row>
    <row r="14" spans="1:11" s="8" customFormat="1" ht="16.5" customHeight="1" thickBot="1">
      <c r="A14" s="98" t="s">
        <v>14</v>
      </c>
      <c r="B14" s="91" t="s">
        <v>43</v>
      </c>
      <c r="C14" s="134">
        <f>SUM(МОБАЛ_Община:МБАЛ_Свищов!C14)</f>
        <v>7</v>
      </c>
      <c r="D14" s="197">
        <f t="shared" si="0"/>
        <v>0.19327673086215227</v>
      </c>
      <c r="E14" s="198">
        <f t="shared" si="1"/>
        <v>0.1315047905316551</v>
      </c>
      <c r="F14" s="134">
        <f>SUM(МОБАЛ_Община:МБАЛ_Свищов!F14)</f>
        <v>1713</v>
      </c>
      <c r="G14" s="197">
        <f t="shared" si="2"/>
        <v>8.513810713087562</v>
      </c>
      <c r="H14" s="107">
        <f t="shared" si="3"/>
        <v>5.879728152673852</v>
      </c>
      <c r="I14" s="185">
        <f t="shared" si="4"/>
        <v>1720</v>
      </c>
      <c r="J14" s="197">
        <f t="shared" si="5"/>
        <v>7.244545531126274</v>
      </c>
      <c r="K14" s="199">
        <f t="shared" si="6"/>
        <v>4.991728821429608</v>
      </c>
    </row>
    <row r="15" spans="1:11" s="7" customFormat="1" ht="14.25" customHeight="1" thickBot="1">
      <c r="A15" s="24"/>
      <c r="B15" s="42" t="s">
        <v>44</v>
      </c>
      <c r="C15" s="169">
        <f>SUM(МОБАЛ_Община:МБАЛ_Свищов!C15)</f>
        <v>0</v>
      </c>
      <c r="D15" s="60">
        <f t="shared" si="0"/>
        <v>0</v>
      </c>
      <c r="E15" s="61">
        <f t="shared" si="1"/>
        <v>0</v>
      </c>
      <c r="F15" s="169">
        <f>SUM(МОБАЛ_Община:МБАЛ_Свищов!F15)</f>
        <v>69</v>
      </c>
      <c r="G15" s="60">
        <f t="shared" si="2"/>
        <v>0.3429380847653483</v>
      </c>
      <c r="H15" s="34">
        <f t="shared" si="3"/>
        <v>0.23683668565936705</v>
      </c>
      <c r="I15" s="168">
        <f t="shared" si="4"/>
        <v>69</v>
      </c>
      <c r="J15" s="60">
        <f t="shared" si="5"/>
        <v>0.2906242102602982</v>
      </c>
      <c r="K15" s="62">
        <f t="shared" si="6"/>
        <v>0.2002495864410715</v>
      </c>
    </row>
    <row r="16" spans="1:11" s="7" customFormat="1" ht="18" customHeight="1" thickBot="1">
      <c r="A16" s="188" t="s">
        <v>15</v>
      </c>
      <c r="B16" s="99" t="s">
        <v>27</v>
      </c>
      <c r="C16" s="134">
        <f>SUM(МОБАЛ_Община:МБАЛ_Свищов!C16)</f>
        <v>16</v>
      </c>
      <c r="D16" s="190">
        <f t="shared" si="0"/>
        <v>0.4417753848277766</v>
      </c>
      <c r="E16" s="191">
        <f t="shared" si="1"/>
        <v>0.3005823783580688</v>
      </c>
      <c r="F16" s="134">
        <f>SUM(МОБАЛ_Община:МБАЛ_Свищов!F16)</f>
        <v>935</v>
      </c>
      <c r="G16" s="190">
        <f t="shared" si="2"/>
        <v>4.647059554428996</v>
      </c>
      <c r="H16" s="107">
        <f t="shared" si="3"/>
        <v>3.209308711471133</v>
      </c>
      <c r="I16" s="184">
        <f t="shared" si="4"/>
        <v>951</v>
      </c>
      <c r="J16" s="190">
        <f t="shared" si="5"/>
        <v>4.005559767500632</v>
      </c>
      <c r="K16" s="192">
        <f t="shared" si="6"/>
        <v>2.7599616913834635</v>
      </c>
    </row>
    <row r="17" spans="1:11" s="7" customFormat="1" ht="18" customHeight="1" thickBot="1">
      <c r="A17" s="189" t="s">
        <v>16</v>
      </c>
      <c r="B17" s="91" t="s">
        <v>45</v>
      </c>
      <c r="C17" s="134">
        <f>SUM(МОБАЛ_Община:МБАЛ_Свищов!C17)</f>
        <v>18</v>
      </c>
      <c r="D17" s="193">
        <f t="shared" si="0"/>
        <v>0.4969973079312487</v>
      </c>
      <c r="E17" s="194">
        <f t="shared" si="1"/>
        <v>0.3381551756528274</v>
      </c>
      <c r="F17" s="134">
        <f>SUM(МОБАЛ_Община:МБАЛ_Свищов!F17)</f>
        <v>648</v>
      </c>
      <c r="G17" s="193">
        <f t="shared" si="2"/>
        <v>3.220635926491967</v>
      </c>
      <c r="H17" s="195">
        <f t="shared" si="3"/>
        <v>2.2242053957575343</v>
      </c>
      <c r="I17" s="186">
        <f t="shared" si="4"/>
        <v>666</v>
      </c>
      <c r="J17" s="193">
        <f t="shared" si="5"/>
        <v>2.805155420773313</v>
      </c>
      <c r="K17" s="196">
        <f t="shared" si="6"/>
        <v>1.932843834344255</v>
      </c>
    </row>
    <row r="18" spans="1:11" s="6" customFormat="1" ht="15.75" customHeight="1" thickBot="1">
      <c r="A18" s="98" t="s">
        <v>17</v>
      </c>
      <c r="B18" s="155" t="s">
        <v>46</v>
      </c>
      <c r="C18" s="134">
        <f>SUM(МОБАЛ_Община:МБАЛ_Свищов!C18)</f>
        <v>2</v>
      </c>
      <c r="D18" s="106">
        <f t="shared" si="0"/>
        <v>0.05522192310347208</v>
      </c>
      <c r="E18" s="107">
        <f t="shared" si="1"/>
        <v>0.0375727972947586</v>
      </c>
      <c r="F18" s="134">
        <f>SUM(МОБАЛ_Община:МБАЛ_Свищов!F18)</f>
        <v>6562</v>
      </c>
      <c r="G18" s="106">
        <f t="shared" si="2"/>
        <v>32.61390887290168</v>
      </c>
      <c r="H18" s="107">
        <f t="shared" si="3"/>
        <v>22.523512047779228</v>
      </c>
      <c r="I18" s="134">
        <f t="shared" si="4"/>
        <v>6564</v>
      </c>
      <c r="J18" s="106">
        <f t="shared" si="5"/>
        <v>27.647207480414455</v>
      </c>
      <c r="K18" s="182">
        <f t="shared" si="6"/>
        <v>19.049830223176713</v>
      </c>
    </row>
    <row r="19" spans="1:11" s="7" customFormat="1" ht="12.75" customHeight="1">
      <c r="A19" s="4"/>
      <c r="B19" s="38" t="s">
        <v>47</v>
      </c>
      <c r="C19" s="167">
        <f>SUM(МОБАЛ_Община:МБАЛ_Свищов!C19)</f>
        <v>0</v>
      </c>
      <c r="D19" s="54">
        <f t="shared" si="0"/>
        <v>0</v>
      </c>
      <c r="E19" s="57">
        <f t="shared" si="1"/>
        <v>0</v>
      </c>
      <c r="F19" s="167">
        <f>SUM(МОБАЛ_Община:МБАЛ_Свищов!F19)</f>
        <v>2</v>
      </c>
      <c r="G19" s="54">
        <f t="shared" si="2"/>
        <v>0.00994023434102459</v>
      </c>
      <c r="H19" s="36">
        <f t="shared" si="3"/>
        <v>0.006864831468387451</v>
      </c>
      <c r="I19" s="170">
        <f t="shared" si="4"/>
        <v>2</v>
      </c>
      <c r="J19" s="54">
        <f t="shared" si="5"/>
        <v>0.008423890152472411</v>
      </c>
      <c r="K19" s="59">
        <f t="shared" si="6"/>
        <v>0.005804335838871637</v>
      </c>
    </row>
    <row r="20" spans="1:11" s="7" customFormat="1" ht="14.25" customHeight="1">
      <c r="A20" s="4"/>
      <c r="B20" s="38" t="s">
        <v>48</v>
      </c>
      <c r="C20" s="171">
        <f>SUM(МОБАЛ_Община:МБАЛ_Свищов!C20)</f>
        <v>0</v>
      </c>
      <c r="D20" s="63">
        <f t="shared" si="0"/>
        <v>0</v>
      </c>
      <c r="E20" s="64">
        <f t="shared" si="1"/>
        <v>0</v>
      </c>
      <c r="F20" s="171">
        <f>SUM(МОБАЛ_Община:МБАЛ_Свищов!F20)</f>
        <v>1155</v>
      </c>
      <c r="G20" s="63">
        <f t="shared" si="2"/>
        <v>5.7404853319417</v>
      </c>
      <c r="H20" s="37">
        <f t="shared" si="3"/>
        <v>3.964440172993753</v>
      </c>
      <c r="I20" s="171">
        <f t="shared" si="4"/>
        <v>1155</v>
      </c>
      <c r="J20" s="63">
        <f t="shared" si="5"/>
        <v>4.864796563052818</v>
      </c>
      <c r="K20" s="65">
        <f t="shared" si="6"/>
        <v>3.3520039469483702</v>
      </c>
    </row>
    <row r="21" spans="1:11" s="7" customFormat="1" ht="15" customHeight="1" thickBot="1">
      <c r="A21" s="4"/>
      <c r="B21" s="38" t="s">
        <v>49</v>
      </c>
      <c r="C21" s="172">
        <f>SUM(МОБАЛ_Община:МБАЛ_Свищов!C21)</f>
        <v>0</v>
      </c>
      <c r="D21" s="54">
        <f t="shared" si="0"/>
        <v>0</v>
      </c>
      <c r="E21" s="57">
        <f t="shared" si="1"/>
        <v>0</v>
      </c>
      <c r="F21" s="168">
        <f>SUM(МОБАЛ_Община:МБАЛ_Свищов!F21)</f>
        <v>1193</v>
      </c>
      <c r="G21" s="54">
        <f t="shared" si="2"/>
        <v>5.929349784421167</v>
      </c>
      <c r="H21" s="34">
        <f t="shared" si="3"/>
        <v>4.094871970893115</v>
      </c>
      <c r="I21" s="170">
        <f t="shared" si="4"/>
        <v>1193</v>
      </c>
      <c r="J21" s="54">
        <f t="shared" si="5"/>
        <v>5.024850475949793</v>
      </c>
      <c r="K21" s="59">
        <f t="shared" si="6"/>
        <v>3.4622863278869316</v>
      </c>
    </row>
    <row r="22" spans="1:11" s="6" customFormat="1" ht="12.75" customHeight="1" thickBot="1">
      <c r="A22" s="98" t="s">
        <v>28</v>
      </c>
      <c r="B22" s="91" t="s">
        <v>50</v>
      </c>
      <c r="C22" s="134">
        <f>SUM(МОБАЛ_Община:МБАЛ_Свищов!C22)</f>
        <v>2803</v>
      </c>
      <c r="D22" s="106">
        <f t="shared" si="0"/>
        <v>77.39352522951611</v>
      </c>
      <c r="E22" s="107">
        <f t="shared" si="1"/>
        <v>52.65827540860417</v>
      </c>
      <c r="F22" s="134">
        <f>SUM(МОБАЛ_Община:МБАЛ_Свищов!F22)</f>
        <v>3620</v>
      </c>
      <c r="G22" s="106">
        <f t="shared" si="2"/>
        <v>17.991824157254506</v>
      </c>
      <c r="H22" s="107">
        <f t="shared" si="3"/>
        <v>12.425344957781286</v>
      </c>
      <c r="I22" s="134">
        <f t="shared" si="4"/>
        <v>6423</v>
      </c>
      <c r="J22" s="106">
        <f t="shared" si="5"/>
        <v>27.05332322466515</v>
      </c>
      <c r="K22" s="182">
        <f t="shared" si="6"/>
        <v>18.640624546536262</v>
      </c>
    </row>
    <row r="23" spans="1:11" s="7" customFormat="1" ht="15.75" customHeight="1">
      <c r="A23" s="4"/>
      <c r="B23" s="40" t="s">
        <v>51</v>
      </c>
      <c r="C23" s="167">
        <f>SUM(МОБАЛ_Община:МБАЛ_Свищов!C23)</f>
        <v>236</v>
      </c>
      <c r="D23" s="54">
        <f t="shared" si="0"/>
        <v>6.516186926209706</v>
      </c>
      <c r="E23" s="36">
        <f t="shared" si="1"/>
        <v>4.4335900807815145</v>
      </c>
      <c r="F23" s="167">
        <f>SUM(МОБАЛ_Община:МБАЛ_Свищов!F23)</f>
        <v>28</v>
      </c>
      <c r="G23" s="25">
        <f t="shared" si="2"/>
        <v>0.13916328077434426</v>
      </c>
      <c r="H23" s="66">
        <f t="shared" si="3"/>
        <v>0.09610764055742431</v>
      </c>
      <c r="I23" s="170">
        <f t="shared" si="4"/>
        <v>264</v>
      </c>
      <c r="J23" s="25">
        <f t="shared" si="5"/>
        <v>1.1119535001263583</v>
      </c>
      <c r="K23" s="55">
        <f t="shared" si="6"/>
        <v>0.7661723307310561</v>
      </c>
    </row>
    <row r="24" spans="1:11" s="7" customFormat="1" ht="15.75" customHeight="1">
      <c r="A24" s="4"/>
      <c r="B24" s="38" t="s">
        <v>52</v>
      </c>
      <c r="C24" s="171">
        <f>SUM(МОБАЛ_Община:МБАЛ_Свищов!C24)</f>
        <v>1028</v>
      </c>
      <c r="D24" s="63">
        <f t="shared" si="0"/>
        <v>28.384068475184648</v>
      </c>
      <c r="E24" s="37">
        <f t="shared" si="1"/>
        <v>19.312417809505916</v>
      </c>
      <c r="F24" s="171">
        <f>SUM(МОБАЛ_Община:МБАЛ_Свищов!F24)</f>
        <v>1807</v>
      </c>
      <c r="G24" s="27">
        <f t="shared" si="2"/>
        <v>8.981001727115716</v>
      </c>
      <c r="H24" s="67">
        <f t="shared" si="3"/>
        <v>6.2023752316880625</v>
      </c>
      <c r="I24" s="171">
        <f t="shared" si="4"/>
        <v>2835</v>
      </c>
      <c r="J24" s="27">
        <f t="shared" si="5"/>
        <v>11.940864291129644</v>
      </c>
      <c r="K24" s="68">
        <f t="shared" si="6"/>
        <v>8.227646051600546</v>
      </c>
    </row>
    <row r="25" spans="1:11" s="7" customFormat="1" ht="17.25" customHeight="1">
      <c r="A25" s="4"/>
      <c r="B25" s="38" t="s">
        <v>85</v>
      </c>
      <c r="C25" s="171">
        <f>SUM(МОБАЛ_Община:МБАЛ_Свищов!C25)</f>
        <v>0</v>
      </c>
      <c r="D25" s="63">
        <f t="shared" si="0"/>
        <v>0</v>
      </c>
      <c r="E25" s="37">
        <f t="shared" si="1"/>
        <v>0</v>
      </c>
      <c r="F25" s="171">
        <f>SUM(МОБАЛ_Община:МБАЛ_Свищов!F25)</f>
        <v>713</v>
      </c>
      <c r="G25" s="27">
        <f t="shared" si="2"/>
        <v>3.5436935425752663</v>
      </c>
      <c r="H25" s="67">
        <f t="shared" si="3"/>
        <v>2.4473124184801263</v>
      </c>
      <c r="I25" s="171">
        <f t="shared" si="4"/>
        <v>713</v>
      </c>
      <c r="J25" s="27">
        <f t="shared" si="5"/>
        <v>3.003116839356415</v>
      </c>
      <c r="K25" s="68">
        <f t="shared" si="6"/>
        <v>2.0692457265577384</v>
      </c>
    </row>
    <row r="26" spans="1:11" s="7" customFormat="1" ht="15" customHeight="1" thickBot="1">
      <c r="A26" s="4"/>
      <c r="B26" s="38" t="s">
        <v>86</v>
      </c>
      <c r="C26" s="172">
        <f>SUM(МОБАЛ_Община:МБАЛ_Свищов!C26)</f>
        <v>30</v>
      </c>
      <c r="D26" s="54">
        <f t="shared" si="0"/>
        <v>0.8283288465520812</v>
      </c>
      <c r="E26" s="36">
        <f t="shared" si="1"/>
        <v>0.563591959421379</v>
      </c>
      <c r="F26" s="168">
        <f>SUM(МОБАЛ_Община:МБАЛ_Свищов!F26)</f>
        <v>37</v>
      </c>
      <c r="G26" s="25">
        <f t="shared" si="2"/>
        <v>0.1838943353089549</v>
      </c>
      <c r="H26" s="58">
        <f t="shared" si="3"/>
        <v>0.12699938216516785</v>
      </c>
      <c r="I26" s="170">
        <f t="shared" si="4"/>
        <v>67</v>
      </c>
      <c r="J26" s="25">
        <f t="shared" si="5"/>
        <v>0.2822003201078258</v>
      </c>
      <c r="K26" s="55">
        <f t="shared" si="6"/>
        <v>0.19444525060219983</v>
      </c>
    </row>
    <row r="27" spans="1:11" s="6" customFormat="1" ht="15" customHeight="1" thickBot="1">
      <c r="A27" s="98" t="s">
        <v>18</v>
      </c>
      <c r="B27" s="91" t="s">
        <v>53</v>
      </c>
      <c r="C27" s="134">
        <f>SUM(МОБАЛ_Община:МБАЛ_Свищов!C27)</f>
        <v>140</v>
      </c>
      <c r="D27" s="93">
        <f t="shared" si="0"/>
        <v>3.8655346172430454</v>
      </c>
      <c r="E27" s="94">
        <f t="shared" si="1"/>
        <v>2.630095810633102</v>
      </c>
      <c r="F27" s="134">
        <f>SUM(МОБАЛ_Община:МБАЛ_Свищов!F27)</f>
        <v>3392</v>
      </c>
      <c r="G27" s="93">
        <f t="shared" si="2"/>
        <v>16.858637442377702</v>
      </c>
      <c r="H27" s="107">
        <f t="shared" si="3"/>
        <v>11.642754170385118</v>
      </c>
      <c r="I27" s="144">
        <f t="shared" si="4"/>
        <v>3532</v>
      </c>
      <c r="J27" s="93">
        <f t="shared" si="5"/>
        <v>14.876590009266279</v>
      </c>
      <c r="K27" s="112">
        <f t="shared" si="6"/>
        <v>10.250457091447311</v>
      </c>
    </row>
    <row r="28" spans="1:11" s="7" customFormat="1" ht="13.5" customHeight="1">
      <c r="A28" s="4"/>
      <c r="B28" s="40" t="s">
        <v>54</v>
      </c>
      <c r="C28" s="167">
        <f>SUM(МОБАЛ_Община:МБАЛ_Свищов!C28)</f>
        <v>0</v>
      </c>
      <c r="D28" s="54">
        <f t="shared" si="0"/>
        <v>0</v>
      </c>
      <c r="E28" s="57">
        <f t="shared" si="1"/>
        <v>0</v>
      </c>
      <c r="F28" s="167">
        <f>SUM(МОБАЛ_Община:МБАЛ_Свищов!F28)</f>
        <v>211</v>
      </c>
      <c r="G28" s="54">
        <f t="shared" si="2"/>
        <v>1.0486947229780943</v>
      </c>
      <c r="H28" s="36">
        <f t="shared" si="3"/>
        <v>0.7242397199148761</v>
      </c>
      <c r="I28" s="137">
        <f t="shared" si="4"/>
        <v>211</v>
      </c>
      <c r="J28" s="54">
        <f t="shared" si="5"/>
        <v>0.8887204110858394</v>
      </c>
      <c r="K28" s="59">
        <f t="shared" si="6"/>
        <v>0.6123574310009577</v>
      </c>
    </row>
    <row r="29" spans="1:11" s="7" customFormat="1" ht="13.5" customHeight="1">
      <c r="A29" s="4"/>
      <c r="B29" s="38" t="s">
        <v>55</v>
      </c>
      <c r="C29" s="171">
        <f>SUM(МОБАЛ_Община:МБАЛ_Свищов!C29)</f>
        <v>57</v>
      </c>
      <c r="D29" s="63">
        <f t="shared" si="0"/>
        <v>1.5738248084489543</v>
      </c>
      <c r="E29" s="64">
        <f t="shared" si="1"/>
        <v>1.07082472290062</v>
      </c>
      <c r="F29" s="170">
        <f>SUM(МОБАЛ_Община:МБАЛ_Свищов!F29)</f>
        <v>50</v>
      </c>
      <c r="G29" s="63">
        <f t="shared" si="2"/>
        <v>0.24850585852561474</v>
      </c>
      <c r="H29" s="37">
        <f t="shared" si="3"/>
        <v>0.17162078670968628</v>
      </c>
      <c r="I29" s="131">
        <f t="shared" si="4"/>
        <v>107</v>
      </c>
      <c r="J29" s="63">
        <f t="shared" si="5"/>
        <v>0.450678123157274</v>
      </c>
      <c r="K29" s="65">
        <f t="shared" si="6"/>
        <v>0.31053196737963257</v>
      </c>
    </row>
    <row r="30" spans="1:11" s="7" customFormat="1" ht="16.5" customHeight="1">
      <c r="A30" s="4"/>
      <c r="B30" s="38" t="s">
        <v>56</v>
      </c>
      <c r="C30" s="171">
        <f>SUM(МОБАЛ_Община:МБАЛ_Свищов!C30)</f>
        <v>23</v>
      </c>
      <c r="D30" s="69">
        <f t="shared" si="0"/>
        <v>0.6350521156899289</v>
      </c>
      <c r="E30" s="70">
        <f t="shared" si="1"/>
        <v>0.4320871688897238</v>
      </c>
      <c r="F30" s="171">
        <f>SUM(МОБАЛ_Община:МБАЛ_Свищов!F30)</f>
        <v>370</v>
      </c>
      <c r="G30" s="69">
        <f t="shared" si="2"/>
        <v>1.8389433530895491</v>
      </c>
      <c r="H30" s="71">
        <f t="shared" si="3"/>
        <v>1.2699938216516784</v>
      </c>
      <c r="I30" s="138">
        <f t="shared" si="4"/>
        <v>393</v>
      </c>
      <c r="J30" s="69">
        <f t="shared" si="5"/>
        <v>1.6552944149608289</v>
      </c>
      <c r="K30" s="72">
        <f t="shared" si="6"/>
        <v>1.1405519923382768</v>
      </c>
    </row>
    <row r="31" spans="1:11" s="7" customFormat="1" ht="15.75" customHeight="1" thickBot="1">
      <c r="A31" s="16"/>
      <c r="B31" s="38" t="s">
        <v>57</v>
      </c>
      <c r="C31" s="172">
        <f>SUM(МОБАЛ_Община:МБАЛ_Свищов!C31)</f>
        <v>0</v>
      </c>
      <c r="D31" s="73">
        <f t="shared" si="0"/>
        <v>0</v>
      </c>
      <c r="E31" s="74">
        <f t="shared" si="1"/>
        <v>0</v>
      </c>
      <c r="F31" s="168">
        <f>SUM(МОБАЛ_Община:МБАЛ_Свищов!F31)</f>
        <v>449</v>
      </c>
      <c r="G31" s="73">
        <f t="shared" si="2"/>
        <v>2.23158260956002</v>
      </c>
      <c r="H31" s="75">
        <f t="shared" si="3"/>
        <v>1.5411546646529828</v>
      </c>
      <c r="I31" s="135">
        <f t="shared" si="4"/>
        <v>449</v>
      </c>
      <c r="J31" s="73">
        <f t="shared" si="5"/>
        <v>1.8911633392300564</v>
      </c>
      <c r="K31" s="76">
        <f t="shared" si="6"/>
        <v>1.3030733958266825</v>
      </c>
    </row>
    <row r="32" spans="1:11" s="6" customFormat="1" ht="16.5" customHeight="1" thickBot="1">
      <c r="A32" s="98" t="s">
        <v>75</v>
      </c>
      <c r="B32" s="91" t="s">
        <v>61</v>
      </c>
      <c r="C32" s="134">
        <f>SUM(МОБАЛ_Община:МБАЛ_Свищов!C32)</f>
        <v>107</v>
      </c>
      <c r="D32" s="106">
        <f t="shared" si="0"/>
        <v>2.954372886035756</v>
      </c>
      <c r="E32" s="182">
        <f t="shared" si="1"/>
        <v>2.0101446552695847</v>
      </c>
      <c r="F32" s="134">
        <f>SUM(МОБАЛ_Община:МБАЛ_Свищов!F32)</f>
        <v>1432</v>
      </c>
      <c r="G32" s="106">
        <f t="shared" si="2"/>
        <v>7.117207788173606</v>
      </c>
      <c r="H32" s="200">
        <f t="shared" si="3"/>
        <v>4.915219331365415</v>
      </c>
      <c r="I32" s="187">
        <f t="shared" si="4"/>
        <v>1539</v>
      </c>
      <c r="J32" s="106">
        <f t="shared" si="5"/>
        <v>6.482183472327521</v>
      </c>
      <c r="K32" s="182">
        <f t="shared" si="6"/>
        <v>4.466436428011725</v>
      </c>
    </row>
    <row r="33" spans="1:11" s="7" customFormat="1" ht="27.75" customHeight="1" thickBot="1">
      <c r="A33" s="98" t="s">
        <v>76</v>
      </c>
      <c r="B33" s="91" t="s">
        <v>62</v>
      </c>
      <c r="C33" s="134">
        <f>SUM(МОБАЛ_Община:МБАЛ_Свищов!C33)</f>
        <v>20</v>
      </c>
      <c r="D33" s="190">
        <f t="shared" si="0"/>
        <v>0.5522192310347208</v>
      </c>
      <c r="E33" s="191">
        <f t="shared" si="1"/>
        <v>0.375727972947586</v>
      </c>
      <c r="F33" s="134">
        <f>SUM(МОБАЛ_Община:МБАЛ_Свищов!F33)</f>
        <v>1212</v>
      </c>
      <c r="G33" s="190">
        <f t="shared" si="2"/>
        <v>6.023782010660901</v>
      </c>
      <c r="H33" s="107">
        <f t="shared" si="3"/>
        <v>4.160087869842795</v>
      </c>
      <c r="I33" s="184">
        <f t="shared" si="4"/>
        <v>1232</v>
      </c>
      <c r="J33" s="190">
        <f t="shared" si="5"/>
        <v>5.189116333923006</v>
      </c>
      <c r="K33" s="192">
        <f t="shared" si="6"/>
        <v>3.5754708767449284</v>
      </c>
    </row>
    <row r="34" spans="1:11" s="7" customFormat="1" ht="15.75" customHeight="1" thickBot="1">
      <c r="A34" s="98" t="s">
        <v>19</v>
      </c>
      <c r="B34" s="91" t="s">
        <v>58</v>
      </c>
      <c r="C34" s="134">
        <f>SUM(МОБАЛ_Община:МБАЛ_Свищов!C34)</f>
        <v>213</v>
      </c>
      <c r="D34" s="190">
        <f t="shared" si="0"/>
        <v>5.881134810519776</v>
      </c>
      <c r="E34" s="191">
        <f t="shared" si="1"/>
        <v>4.00150291189179</v>
      </c>
      <c r="F34" s="134">
        <f>SUM(МОБАЛ_Община:МБАЛ_Свищов!F34)</f>
        <v>1950</v>
      </c>
      <c r="G34" s="190">
        <f t="shared" si="2"/>
        <v>9.691728482498975</v>
      </c>
      <c r="H34" s="107">
        <f t="shared" si="3"/>
        <v>6.693210681677765</v>
      </c>
      <c r="I34" s="184">
        <f t="shared" si="4"/>
        <v>2163</v>
      </c>
      <c r="J34" s="190">
        <f t="shared" si="5"/>
        <v>9.110437199898913</v>
      </c>
      <c r="K34" s="192">
        <f t="shared" si="6"/>
        <v>6.277389209739676</v>
      </c>
    </row>
    <row r="35" spans="1:11" s="7" customFormat="1" ht="13.5" customHeight="1" thickBot="1">
      <c r="A35" s="4"/>
      <c r="B35" s="40" t="s">
        <v>59</v>
      </c>
      <c r="C35" s="167">
        <f>SUM(МОБАЛ_Община:МБАЛ_Свищов!C35)</f>
        <v>125</v>
      </c>
      <c r="D35" s="54">
        <f t="shared" si="0"/>
        <v>3.451370193967005</v>
      </c>
      <c r="E35" s="57">
        <f t="shared" si="1"/>
        <v>2.348299830922412</v>
      </c>
      <c r="F35" s="169">
        <f>SUM(МОБАЛ_Община:МБАЛ_Свищов!F35)</f>
        <v>1427</v>
      </c>
      <c r="G35" s="54">
        <f t="shared" si="2"/>
        <v>7.092357202321045</v>
      </c>
      <c r="H35" s="36">
        <f t="shared" si="3"/>
        <v>4.898057252694446</v>
      </c>
      <c r="I35" s="170">
        <f t="shared" si="4"/>
        <v>1552</v>
      </c>
      <c r="J35" s="54">
        <f t="shared" si="5"/>
        <v>6.536938758318591</v>
      </c>
      <c r="K35" s="59">
        <f t="shared" si="6"/>
        <v>4.5041646109643905</v>
      </c>
    </row>
    <row r="36" spans="1:11" s="6" customFormat="1" ht="15" customHeight="1" thickBot="1">
      <c r="A36" s="4"/>
      <c r="B36" s="43" t="s">
        <v>31</v>
      </c>
      <c r="C36" s="171">
        <f>SUM(МОБАЛ_Община:МБАЛ_Свищов!C36)</f>
        <v>122</v>
      </c>
      <c r="D36" s="63">
        <f t="shared" si="0"/>
        <v>3.368537309311797</v>
      </c>
      <c r="E36" s="64">
        <f t="shared" si="1"/>
        <v>2.2919406349802744</v>
      </c>
      <c r="F36" s="169">
        <f>SUM(МОБАЛ_Община:МБАЛ_Свищов!F36)</f>
        <v>812</v>
      </c>
      <c r="G36" s="63">
        <f t="shared" si="2"/>
        <v>4.035735142455984</v>
      </c>
      <c r="H36" s="37">
        <f t="shared" si="3"/>
        <v>2.787121576165305</v>
      </c>
      <c r="I36" s="171">
        <f t="shared" si="4"/>
        <v>934</v>
      </c>
      <c r="J36" s="27">
        <f t="shared" si="5"/>
        <v>3.9339567012046164</v>
      </c>
      <c r="K36" s="68">
        <f t="shared" si="6"/>
        <v>2.7106248367530545</v>
      </c>
    </row>
    <row r="37" spans="1:11" s="7" customFormat="1" ht="15.75" customHeight="1" thickBot="1">
      <c r="A37" s="16"/>
      <c r="B37" s="38" t="s">
        <v>84</v>
      </c>
      <c r="C37" s="172">
        <f>SUM(МОБАЛ_Община:МБАЛ_Свищов!C37)</f>
        <v>0</v>
      </c>
      <c r="D37" s="77">
        <f t="shared" si="0"/>
        <v>0</v>
      </c>
      <c r="E37" s="78">
        <f t="shared" si="1"/>
        <v>0</v>
      </c>
      <c r="F37" s="169">
        <f>SUM(МОБАЛ_Община:МБАЛ_Свищов!F37)</f>
        <v>191</v>
      </c>
      <c r="G37" s="77">
        <f t="shared" si="2"/>
        <v>0.9492923795678483</v>
      </c>
      <c r="H37" s="79">
        <f t="shared" si="3"/>
        <v>0.6555914052310016</v>
      </c>
      <c r="I37" s="173">
        <f t="shared" si="4"/>
        <v>191</v>
      </c>
      <c r="J37" s="77">
        <f t="shared" si="5"/>
        <v>0.8044815095611153</v>
      </c>
      <c r="K37" s="80">
        <f t="shared" si="6"/>
        <v>0.5543140726122413</v>
      </c>
    </row>
    <row r="38" spans="1:11" s="7" customFormat="1" ht="15.75" customHeight="1" thickBot="1">
      <c r="A38" s="98" t="s">
        <v>20</v>
      </c>
      <c r="B38" s="91" t="s">
        <v>32</v>
      </c>
      <c r="C38" s="134">
        <f>SUM(МОБАЛ_Община:МБАЛ_Свищов!C38)</f>
        <v>98</v>
      </c>
      <c r="D38" s="190">
        <f t="shared" si="0"/>
        <v>2.7058742320701317</v>
      </c>
      <c r="E38" s="191">
        <f t="shared" si="1"/>
        <v>1.841067067443171</v>
      </c>
      <c r="F38" s="136">
        <f>SUM(МОБАЛ_Община:МБАЛ_Свищов!F38)</f>
        <v>2436</v>
      </c>
      <c r="G38" s="190">
        <f t="shared" si="2"/>
        <v>12.10720542736795</v>
      </c>
      <c r="H38" s="107">
        <f t="shared" si="3"/>
        <v>8.361364728495916</v>
      </c>
      <c r="I38" s="184">
        <f t="shared" si="4"/>
        <v>2534</v>
      </c>
      <c r="J38" s="190">
        <f t="shared" si="5"/>
        <v>10.673068823182545</v>
      </c>
      <c r="K38" s="192">
        <f t="shared" si="6"/>
        <v>7.354093507850364</v>
      </c>
    </row>
    <row r="39" spans="1:11" s="7" customFormat="1" ht="14.25" customHeight="1">
      <c r="A39" s="4"/>
      <c r="B39" s="40" t="s">
        <v>60</v>
      </c>
      <c r="C39" s="167">
        <f>SUM(МОБАЛ_Община:МБАЛ_Свищов!C39)</f>
        <v>18</v>
      </c>
      <c r="D39" s="54">
        <f t="shared" si="0"/>
        <v>0.4969973079312487</v>
      </c>
      <c r="E39" s="57">
        <f t="shared" si="1"/>
        <v>0.3381551756528274</v>
      </c>
      <c r="F39" s="167">
        <f>SUM(МОБАЛ_Община:МБАЛ_Свищов!F39)</f>
        <v>563</v>
      </c>
      <c r="G39" s="54">
        <f t="shared" si="2"/>
        <v>2.798175966998422</v>
      </c>
      <c r="H39" s="36">
        <f t="shared" si="3"/>
        <v>1.9324500583510675</v>
      </c>
      <c r="I39" s="170">
        <f t="shared" si="4"/>
        <v>581</v>
      </c>
      <c r="J39" s="54">
        <f t="shared" si="5"/>
        <v>2.4471400892932356</v>
      </c>
      <c r="K39" s="59">
        <f t="shared" si="6"/>
        <v>1.6861595611922107</v>
      </c>
    </row>
    <row r="40" spans="1:11" s="7" customFormat="1" ht="15" customHeight="1">
      <c r="A40" s="4"/>
      <c r="B40" s="38" t="s">
        <v>34</v>
      </c>
      <c r="C40" s="171">
        <f>SUM(МОБАЛ_Община:МБАЛ_Свищов!C40)</f>
        <v>4</v>
      </c>
      <c r="D40" s="63">
        <f t="shared" si="0"/>
        <v>0.11044384620694415</v>
      </c>
      <c r="E40" s="64">
        <f t="shared" si="1"/>
        <v>0.0751455945895172</v>
      </c>
      <c r="F40" s="170">
        <f>SUM(МОБАЛ_Община:МБАЛ_Свищов!F40)</f>
        <v>118</v>
      </c>
      <c r="G40" s="63">
        <f t="shared" si="2"/>
        <v>0.5864738261204507</v>
      </c>
      <c r="H40" s="37">
        <f t="shared" si="3"/>
        <v>0.4050250566348596</v>
      </c>
      <c r="I40" s="171">
        <f t="shared" si="4"/>
        <v>122</v>
      </c>
      <c r="J40" s="63">
        <f t="shared" si="5"/>
        <v>0.5138572993008171</v>
      </c>
      <c r="K40" s="65">
        <f t="shared" si="6"/>
        <v>0.35406448617116987</v>
      </c>
    </row>
    <row r="41" spans="1:11" s="6" customFormat="1" ht="19.5" customHeight="1">
      <c r="A41" s="4"/>
      <c r="B41" s="38" t="s">
        <v>25</v>
      </c>
      <c r="C41" s="171">
        <f>SUM(МОБАЛ_Община:МБАЛ_Свищов!C41)</f>
        <v>0</v>
      </c>
      <c r="D41" s="63">
        <f t="shared" si="0"/>
        <v>0</v>
      </c>
      <c r="E41" s="64">
        <f t="shared" si="1"/>
        <v>0</v>
      </c>
      <c r="F41" s="170">
        <f>SUM(МОБАЛ_Община:МБАЛ_Свищов!F41)</f>
        <v>28</v>
      </c>
      <c r="G41" s="63">
        <f t="shared" si="2"/>
        <v>0.13916328077434426</v>
      </c>
      <c r="H41" s="37">
        <f t="shared" si="3"/>
        <v>0.09610764055742431</v>
      </c>
      <c r="I41" s="171">
        <f t="shared" si="4"/>
        <v>28</v>
      </c>
      <c r="J41" s="63">
        <f t="shared" si="5"/>
        <v>0.11793446213461377</v>
      </c>
      <c r="K41" s="65">
        <f t="shared" si="6"/>
        <v>0.08126070174420293</v>
      </c>
    </row>
    <row r="42" spans="1:11" s="6" customFormat="1" ht="16.5" customHeight="1" thickBot="1">
      <c r="A42" s="5"/>
      <c r="B42" s="38" t="s">
        <v>35</v>
      </c>
      <c r="C42" s="172">
        <f>SUM(МОБАЛ_Община:МБАЛ_Свищов!C42)</f>
        <v>38</v>
      </c>
      <c r="D42" s="60">
        <f t="shared" si="0"/>
        <v>1.0492165389659696</v>
      </c>
      <c r="E42" s="61">
        <f t="shared" si="1"/>
        <v>0.7138831486004134</v>
      </c>
      <c r="F42" s="168">
        <f>SUM(МОБАЛ_Община:МБАЛ_Свищов!F42)</f>
        <v>712</v>
      </c>
      <c r="G42" s="60">
        <f t="shared" si="2"/>
        <v>3.5387234254047537</v>
      </c>
      <c r="H42" s="34">
        <f t="shared" si="3"/>
        <v>2.4438800027459324</v>
      </c>
      <c r="I42" s="168">
        <f t="shared" si="4"/>
        <v>750</v>
      </c>
      <c r="J42" s="60">
        <f t="shared" si="5"/>
        <v>3.1589588071771546</v>
      </c>
      <c r="K42" s="62">
        <f t="shared" si="6"/>
        <v>2.176625939576864</v>
      </c>
    </row>
    <row r="43" spans="1:11" s="6" customFormat="1" ht="22.5" customHeight="1" thickBot="1">
      <c r="A43" s="98" t="s">
        <v>21</v>
      </c>
      <c r="B43" s="91" t="s">
        <v>64</v>
      </c>
      <c r="C43" s="134">
        <f>SUM(МОБАЛ_Община:МБАЛ_Свищов!C43)</f>
        <v>375</v>
      </c>
      <c r="D43" s="106">
        <f t="shared" si="0"/>
        <v>10.354110581901015</v>
      </c>
      <c r="E43" s="107">
        <f t="shared" si="1"/>
        <v>7.044899492767237</v>
      </c>
      <c r="F43" s="134">
        <f>SUM(МОБАЛ_Община:МБАЛ_Свищов!F43)</f>
        <v>0</v>
      </c>
      <c r="G43" s="106">
        <f t="shared" si="2"/>
        <v>0</v>
      </c>
      <c r="H43" s="107">
        <f t="shared" si="3"/>
        <v>0</v>
      </c>
      <c r="I43" s="134">
        <f t="shared" si="4"/>
        <v>375</v>
      </c>
      <c r="J43" s="106">
        <f t="shared" si="5"/>
        <v>1.5794794035885773</v>
      </c>
      <c r="K43" s="182">
        <f t="shared" si="6"/>
        <v>1.088312969788432</v>
      </c>
    </row>
    <row r="44" spans="1:11" s="6" customFormat="1" ht="27" customHeight="1" thickBot="1">
      <c r="A44" s="9"/>
      <c r="B44" s="160" t="s">
        <v>81</v>
      </c>
      <c r="C44" s="167">
        <f>SUM(МОБАЛ_Община:МБАЛ_Свищов!C44)</f>
        <v>43</v>
      </c>
      <c r="D44" s="54">
        <f t="shared" si="0"/>
        <v>1.1872713467246496</v>
      </c>
      <c r="E44" s="36">
        <f t="shared" si="1"/>
        <v>0.8078151418373097</v>
      </c>
      <c r="F44" s="133">
        <f>SUM(МОБАЛ_Община:МБАЛ_Свищов!F44)</f>
        <v>0</v>
      </c>
      <c r="G44" s="54">
        <f t="shared" si="2"/>
        <v>0</v>
      </c>
      <c r="H44" s="36">
        <f t="shared" si="3"/>
        <v>0</v>
      </c>
      <c r="I44" s="170">
        <f t="shared" si="4"/>
        <v>43</v>
      </c>
      <c r="J44" s="54">
        <f t="shared" si="5"/>
        <v>0.18111363827815685</v>
      </c>
      <c r="K44" s="59">
        <f t="shared" si="6"/>
        <v>0.1247932205357402</v>
      </c>
    </row>
    <row r="45" spans="1:11" s="7" customFormat="1" ht="15" customHeight="1" thickBot="1">
      <c r="A45" s="4"/>
      <c r="B45" s="158" t="s">
        <v>79</v>
      </c>
      <c r="C45" s="168">
        <f>SUM(МОБАЛ_Община:МБАЛ_Свищов!C45)</f>
        <v>34</v>
      </c>
      <c r="D45" s="77">
        <f t="shared" si="0"/>
        <v>0.9387726927590253</v>
      </c>
      <c r="E45" s="79">
        <f t="shared" si="1"/>
        <v>0.6387375540108962</v>
      </c>
      <c r="F45" s="136">
        <f>SUM(МОБАЛ_Община:МБАЛ_Свищов!F45)</f>
        <v>0</v>
      </c>
      <c r="G45" s="77">
        <f t="shared" si="2"/>
        <v>0</v>
      </c>
      <c r="H45" s="79">
        <f t="shared" si="3"/>
        <v>0</v>
      </c>
      <c r="I45" s="173">
        <f t="shared" si="4"/>
        <v>34</v>
      </c>
      <c r="J45" s="77">
        <f t="shared" si="5"/>
        <v>0.143206132592031</v>
      </c>
      <c r="K45" s="80">
        <f t="shared" si="6"/>
        <v>0.09867370926081782</v>
      </c>
    </row>
    <row r="46" spans="1:11" s="7" customFormat="1" ht="19.5" customHeight="1" thickBot="1">
      <c r="A46" s="98" t="s">
        <v>77</v>
      </c>
      <c r="B46" s="91" t="s">
        <v>63</v>
      </c>
      <c r="C46" s="134">
        <f>SUM(МОБАЛ_Община:МБАЛ_Свищов!C46)</f>
        <v>12</v>
      </c>
      <c r="D46" s="190">
        <f t="shared" si="0"/>
        <v>0.3313315386208325</v>
      </c>
      <c r="E46" s="191">
        <f t="shared" si="1"/>
        <v>0.22543678376855156</v>
      </c>
      <c r="F46" s="134">
        <f>SUM(МОБАЛ_Община:МБАЛ_Свищов!F46)</f>
        <v>4</v>
      </c>
      <c r="G46" s="190">
        <f t="shared" si="2"/>
        <v>0.01988046868204918</v>
      </c>
      <c r="H46" s="107">
        <f t="shared" si="3"/>
        <v>0.013729662936774903</v>
      </c>
      <c r="I46" s="184">
        <f t="shared" si="4"/>
        <v>16</v>
      </c>
      <c r="J46" s="190">
        <f t="shared" si="5"/>
        <v>0.06739112121977929</v>
      </c>
      <c r="K46" s="192">
        <f t="shared" si="6"/>
        <v>0.046434686710973096</v>
      </c>
    </row>
    <row r="47" spans="1:11" s="6" customFormat="1" ht="20.25" customHeight="1" thickBot="1">
      <c r="A47" s="98" t="s">
        <v>29</v>
      </c>
      <c r="B47" s="91" t="s">
        <v>65</v>
      </c>
      <c r="C47" s="134">
        <f>SUM(МОБАЛ_Община:МБАЛ_Свищов!C47)</f>
        <v>195</v>
      </c>
      <c r="D47" s="106">
        <f t="shared" si="0"/>
        <v>5.384137502588528</v>
      </c>
      <c r="E47" s="107">
        <f t="shared" si="1"/>
        <v>3.663347736238963</v>
      </c>
      <c r="F47" s="134">
        <f>SUM(МОБАЛ_Община:МБАЛ_Свищов!F47)</f>
        <v>536</v>
      </c>
      <c r="G47" s="106">
        <f t="shared" si="2"/>
        <v>2.66398280339459</v>
      </c>
      <c r="H47" s="107">
        <f t="shared" si="3"/>
        <v>1.839774833527837</v>
      </c>
      <c r="I47" s="134">
        <f t="shared" si="4"/>
        <v>731</v>
      </c>
      <c r="J47" s="106">
        <f t="shared" si="5"/>
        <v>3.0789318507286665</v>
      </c>
      <c r="K47" s="182">
        <f t="shared" si="6"/>
        <v>2.1214847491075832</v>
      </c>
    </row>
    <row r="48" spans="1:11" s="6" customFormat="1" ht="16.5" customHeight="1" thickBot="1">
      <c r="A48" s="98" t="s">
        <v>30</v>
      </c>
      <c r="B48" s="91" t="s">
        <v>66</v>
      </c>
      <c r="C48" s="134">
        <f>SUM(МОБАЛ_Община:МБАЛ_Свищов!C48)</f>
        <v>878</v>
      </c>
      <c r="D48" s="106">
        <f t="shared" si="0"/>
        <v>24.242424242424242</v>
      </c>
      <c r="E48" s="107">
        <f t="shared" si="1"/>
        <v>16.494458012399022</v>
      </c>
      <c r="F48" s="134">
        <f>SUM(МОБАЛ_Община:МБАЛ_Свищов!F48)</f>
        <v>1845</v>
      </c>
      <c r="G48" s="106">
        <f t="shared" si="2"/>
        <v>9.169866179595184</v>
      </c>
      <c r="H48" s="107">
        <f t="shared" si="3"/>
        <v>6.332807029587424</v>
      </c>
      <c r="I48" s="134">
        <f t="shared" si="4"/>
        <v>2723</v>
      </c>
      <c r="J48" s="106">
        <f t="shared" si="5"/>
        <v>11.469126442591188</v>
      </c>
      <c r="K48" s="182">
        <f t="shared" si="6"/>
        <v>7.902603244623734</v>
      </c>
    </row>
    <row r="49" spans="1:11" s="7" customFormat="1" ht="19.5" customHeight="1">
      <c r="A49" s="4"/>
      <c r="B49" s="40" t="s">
        <v>67</v>
      </c>
      <c r="C49" s="167">
        <f>SUM(МОБАЛ_Община:МБАЛ_Свищов!C49)</f>
        <v>127</v>
      </c>
      <c r="D49" s="54">
        <f t="shared" si="0"/>
        <v>3.506592117070477</v>
      </c>
      <c r="E49" s="57">
        <f t="shared" si="1"/>
        <v>2.3858726282171707</v>
      </c>
      <c r="F49" s="167">
        <f>SUM(МОБАЛ_Община:МБАЛ_Свищов!F49)</f>
        <v>495</v>
      </c>
      <c r="G49" s="54">
        <f t="shared" si="2"/>
        <v>2.460207999403586</v>
      </c>
      <c r="H49" s="36">
        <f t="shared" si="3"/>
        <v>1.699045788425894</v>
      </c>
      <c r="I49" s="170">
        <f t="shared" si="4"/>
        <v>622</v>
      </c>
      <c r="J49" s="54">
        <f t="shared" si="5"/>
        <v>2.61982983741892</v>
      </c>
      <c r="K49" s="59">
        <f t="shared" si="6"/>
        <v>1.8051484458890792</v>
      </c>
    </row>
    <row r="50" spans="1:11" s="7" customFormat="1" ht="12.75" customHeight="1">
      <c r="A50" s="4"/>
      <c r="B50" s="38" t="s">
        <v>71</v>
      </c>
      <c r="C50" s="203">
        <f>SUM(МОБАЛ_Община:МБАЛ_Свищов!C50)</f>
        <v>4</v>
      </c>
      <c r="D50" s="204">
        <f t="shared" si="0"/>
        <v>0.11044384620694415</v>
      </c>
      <c r="E50" s="205">
        <f t="shared" si="1"/>
        <v>0.0751455945895172</v>
      </c>
      <c r="F50" s="209">
        <f>SUM(МОБАЛ_Община:МБАЛ_Свищов!F50)</f>
        <v>10</v>
      </c>
      <c r="G50" s="204">
        <f t="shared" si="2"/>
        <v>0.04970117170512295</v>
      </c>
      <c r="H50" s="206">
        <f t="shared" si="3"/>
        <v>0.03432415734193726</v>
      </c>
      <c r="I50" s="203">
        <f t="shared" si="4"/>
        <v>14</v>
      </c>
      <c r="J50" s="204">
        <f t="shared" si="5"/>
        <v>0.058967231067306884</v>
      </c>
      <c r="K50" s="207">
        <f t="shared" si="6"/>
        <v>0.04063035087210146</v>
      </c>
    </row>
    <row r="51" spans="1:11" s="6" customFormat="1" ht="21.75" customHeight="1">
      <c r="A51" s="4"/>
      <c r="B51" s="38" t="s">
        <v>68</v>
      </c>
      <c r="C51" s="171">
        <f>SUM(МОБАЛ_Община:МБАЛ_Свищов!C51)</f>
        <v>7</v>
      </c>
      <c r="D51" s="63">
        <f t="shared" si="0"/>
        <v>0.19327673086215227</v>
      </c>
      <c r="E51" s="64">
        <f aca="true" t="shared" si="7" ref="E51:E57">C51*100/C$58</f>
        <v>0.1315047905316551</v>
      </c>
      <c r="F51" s="171">
        <f>SUM(МОБАЛ_Община:МБАЛ_Свищов!F51)</f>
        <v>109</v>
      </c>
      <c r="G51" s="63">
        <f t="shared" si="2"/>
        <v>0.5417427715858402</v>
      </c>
      <c r="H51" s="37">
        <f t="shared" si="3"/>
        <v>0.3741333150271161</v>
      </c>
      <c r="I51" s="171">
        <f t="shared" si="4"/>
        <v>116</v>
      </c>
      <c r="J51" s="63">
        <f t="shared" si="5"/>
        <v>0.4885856288433999</v>
      </c>
      <c r="K51" s="65">
        <f t="shared" si="6"/>
        <v>0.33665147865455497</v>
      </c>
    </row>
    <row r="52" spans="1:11" ht="12.75" customHeight="1">
      <c r="A52" s="4"/>
      <c r="B52" s="38" t="s">
        <v>72</v>
      </c>
      <c r="C52" s="203">
        <f>SUM(МОБАЛ_Община:МБАЛ_Свищов!C52)</f>
        <v>0</v>
      </c>
      <c r="D52" s="204">
        <f t="shared" si="0"/>
        <v>0</v>
      </c>
      <c r="E52" s="205">
        <f t="shared" si="7"/>
        <v>0</v>
      </c>
      <c r="F52" s="203">
        <f>SUM(МОБАЛ_Община:МБАЛ_Свищов!F52)</f>
        <v>33</v>
      </c>
      <c r="G52" s="204">
        <f t="shared" si="2"/>
        <v>0.16401386662690573</v>
      </c>
      <c r="H52" s="206">
        <f t="shared" si="3"/>
        <v>0.11326971922839295</v>
      </c>
      <c r="I52" s="203">
        <f t="shared" si="4"/>
        <v>33</v>
      </c>
      <c r="J52" s="204">
        <f t="shared" si="5"/>
        <v>0.1389941875157948</v>
      </c>
      <c r="K52" s="207">
        <f t="shared" si="6"/>
        <v>0.09577154134138201</v>
      </c>
    </row>
    <row r="53" spans="1:11" ht="18" customHeight="1">
      <c r="A53" s="4"/>
      <c r="B53" s="38" t="s">
        <v>69</v>
      </c>
      <c r="C53" s="171">
        <f>SUM(МОБАЛ_Община:МБАЛ_Свищов!C53)</f>
        <v>93</v>
      </c>
      <c r="D53" s="63">
        <f t="shared" si="0"/>
        <v>2.567819424311452</v>
      </c>
      <c r="E53" s="64">
        <f t="shared" si="7"/>
        <v>1.7471350742062746</v>
      </c>
      <c r="F53" s="171">
        <f>SUM(МОБАЛ_Община:МБАЛ_Свищов!F53)</f>
        <v>428</v>
      </c>
      <c r="G53" s="63">
        <f t="shared" si="2"/>
        <v>2.127210148979262</v>
      </c>
      <c r="H53" s="37">
        <f t="shared" si="3"/>
        <v>1.4690739342349146</v>
      </c>
      <c r="I53" s="171">
        <f t="shared" si="4"/>
        <v>521</v>
      </c>
      <c r="J53" s="63">
        <f t="shared" si="5"/>
        <v>2.1944233847190633</v>
      </c>
      <c r="K53" s="65">
        <f t="shared" si="6"/>
        <v>1.5120294860260615</v>
      </c>
    </row>
    <row r="54" spans="1:11" ht="12.75" customHeight="1">
      <c r="A54" s="4"/>
      <c r="B54" s="38" t="s">
        <v>73</v>
      </c>
      <c r="C54" s="203">
        <f>SUM(МОБАЛ_Община:МБАЛ_Свищов!C54)</f>
        <v>82</v>
      </c>
      <c r="D54" s="204">
        <f t="shared" si="0"/>
        <v>2.264098847242355</v>
      </c>
      <c r="E54" s="205">
        <f t="shared" si="7"/>
        <v>1.5404846890851023</v>
      </c>
      <c r="F54" s="203">
        <f>SUM(МОБАЛ_Община:МБАЛ_Свищов!F54)</f>
        <v>266</v>
      </c>
      <c r="G54" s="204">
        <f t="shared" si="2"/>
        <v>1.3220511673562705</v>
      </c>
      <c r="H54" s="206">
        <f t="shared" si="3"/>
        <v>0.913022585295531</v>
      </c>
      <c r="I54" s="203">
        <f t="shared" si="4"/>
        <v>348</v>
      </c>
      <c r="J54" s="204">
        <f t="shared" si="5"/>
        <v>1.4657568865301998</v>
      </c>
      <c r="K54" s="207">
        <f t="shared" si="6"/>
        <v>1.009954435963665</v>
      </c>
    </row>
    <row r="55" spans="1:11" ht="18.75" customHeight="1">
      <c r="A55" s="4"/>
      <c r="B55" s="38" t="s">
        <v>70</v>
      </c>
      <c r="C55" s="171">
        <f>SUM(МОБАЛ_Община:МБАЛ_Свищов!C55)</f>
        <v>20</v>
      </c>
      <c r="D55" s="63">
        <f t="shared" si="0"/>
        <v>0.5522192310347208</v>
      </c>
      <c r="E55" s="64">
        <f t="shared" si="7"/>
        <v>0.375727972947586</v>
      </c>
      <c r="F55" s="170">
        <f>SUM(МОБАЛ_Община:МБАЛ_Свищов!F55)</f>
        <v>423</v>
      </c>
      <c r="G55" s="63">
        <f t="shared" si="2"/>
        <v>2.1023595631267007</v>
      </c>
      <c r="H55" s="37">
        <f t="shared" si="3"/>
        <v>1.4519118555639459</v>
      </c>
      <c r="I55" s="171">
        <f t="shared" si="4"/>
        <v>443</v>
      </c>
      <c r="J55" s="63">
        <f t="shared" si="5"/>
        <v>1.8658916687726392</v>
      </c>
      <c r="K55" s="65">
        <f t="shared" si="6"/>
        <v>1.2856603883100677</v>
      </c>
    </row>
    <row r="56" spans="1:11" ht="11.25" customHeight="1">
      <c r="A56" s="4"/>
      <c r="B56" s="38" t="s">
        <v>74</v>
      </c>
      <c r="C56" s="203">
        <f>SUM(МОБАЛ_Община:МБАЛ_Свищов!C56)</f>
        <v>14</v>
      </c>
      <c r="D56" s="204">
        <f t="shared" si="0"/>
        <v>0.38655346172430455</v>
      </c>
      <c r="E56" s="205">
        <f t="shared" si="7"/>
        <v>0.2630095810633102</v>
      </c>
      <c r="F56" s="203">
        <f>SUM(МОБАЛ_Община:МБАЛ_Свищов!F56)</f>
        <v>391</v>
      </c>
      <c r="G56" s="204">
        <f t="shared" si="2"/>
        <v>1.9433158136703073</v>
      </c>
      <c r="H56" s="206">
        <f t="shared" si="3"/>
        <v>1.3420745520697468</v>
      </c>
      <c r="I56" s="203">
        <f t="shared" si="4"/>
        <v>405</v>
      </c>
      <c r="J56" s="204">
        <f t="shared" si="5"/>
        <v>1.7058377558756634</v>
      </c>
      <c r="K56" s="207">
        <f t="shared" si="6"/>
        <v>1.1753780073715066</v>
      </c>
    </row>
    <row r="57" spans="1:11" ht="17.25" customHeight="1" thickBot="1">
      <c r="A57" s="4"/>
      <c r="B57" s="38" t="s">
        <v>33</v>
      </c>
      <c r="C57" s="172">
        <f>SUM(МОБАЛ_Община:МБАЛ_Свищов!C57)</f>
        <v>80</v>
      </c>
      <c r="D57" s="69">
        <f t="shared" si="0"/>
        <v>2.2088769241388833</v>
      </c>
      <c r="E57" s="70">
        <f t="shared" si="7"/>
        <v>1.502911891790344</v>
      </c>
      <c r="F57" s="172">
        <f>SUM(МОБАЛ_Община:МБАЛ_Свищов!F57)</f>
        <v>130</v>
      </c>
      <c r="G57" s="69">
        <f t="shared" si="2"/>
        <v>0.6461152321665983</v>
      </c>
      <c r="H57" s="70">
        <f t="shared" si="3"/>
        <v>0.44621404544518434</v>
      </c>
      <c r="I57" s="174">
        <f t="shared" si="4"/>
        <v>210</v>
      </c>
      <c r="J57" s="69">
        <f t="shared" si="5"/>
        <v>0.8845084660096032</v>
      </c>
      <c r="K57" s="72">
        <f t="shared" si="6"/>
        <v>0.6094552630815219</v>
      </c>
    </row>
    <row r="58" spans="1:11" ht="15.75" thickBot="1">
      <c r="A58" s="81"/>
      <c r="B58" s="143" t="s">
        <v>22</v>
      </c>
      <c r="C58" s="183">
        <f>C48+C47+C46+C43+C38+C34+C33+C32+C27+C22+C18+C17+C16+C14+C13+C11+C10+C8+C5</f>
        <v>5323</v>
      </c>
      <c r="D58" s="202">
        <f>C58*1000/$D$2</f>
        <v>146.97314833989094</v>
      </c>
      <c r="E58" s="107"/>
      <c r="F58" s="136">
        <f>SUM(МОБАЛ_Община:МБАЛ_Свищов!F58)</f>
        <v>29134</v>
      </c>
      <c r="G58" s="202">
        <f>F58*1000/$G$2</f>
        <v>144.7993936457052</v>
      </c>
      <c r="H58" s="201"/>
      <c r="I58" s="134">
        <f t="shared" si="4"/>
        <v>34457</v>
      </c>
      <c r="J58" s="202">
        <f>I58*1000/$J$2</f>
        <v>145.13099149187096</v>
      </c>
      <c r="K58" s="182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112" zoomScaleNormal="112" zoomScalePageLayoutView="0" workbookViewId="0" topLeftCell="A1">
      <pane xSplit="1" ySplit="4" topLeftCell="B3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48" sqref="F4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36">C5*1000/$D$2</f>
        <v>0</v>
      </c>
      <c r="E5" s="94">
        <f>IF(C$58=0,0,C5*100/C$58)</f>
        <v>0</v>
      </c>
      <c r="F5" s="134"/>
      <c r="G5" s="93">
        <f aca="true" t="shared" si="1" ref="G5:G36">F5*1000/$G$2</f>
        <v>0</v>
      </c>
      <c r="H5" s="94">
        <f aca="true" t="shared" si="2" ref="H5:H36">F5*100/F$58</f>
        <v>0</v>
      </c>
      <c r="I5" s="144">
        <f aca="true" t="shared" si="3" ref="I5:I36">SUM(C5,F5)</f>
        <v>0</v>
      </c>
      <c r="J5" s="93">
        <f aca="true" t="shared" si="4" ref="J5:J36">I5*1000/$J$2</f>
        <v>0</v>
      </c>
      <c r="K5" s="96">
        <f aca="true" t="shared" si="5" ref="K5:K36">I5*100/I$58</f>
        <v>0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aca="true" t="shared" si="6" ref="E6:E57">IF(C$58=0,0,C6*100/C$58)</f>
        <v>0</v>
      </c>
      <c r="F6" s="137"/>
      <c r="G6" s="18">
        <f t="shared" si="1"/>
        <v>0</v>
      </c>
      <c r="H6" s="31">
        <f t="shared" si="2"/>
        <v>0</v>
      </c>
      <c r="I6" s="137">
        <f t="shared" si="3"/>
        <v>0</v>
      </c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6"/>
        <v>0</v>
      </c>
      <c r="F7" s="132"/>
      <c r="G7" s="14">
        <f t="shared" si="1"/>
        <v>0</v>
      </c>
      <c r="H7" s="35">
        <f t="shared" si="2"/>
        <v>0</v>
      </c>
      <c r="I7" s="139">
        <f t="shared" si="3"/>
        <v>0</v>
      </c>
      <c r="J7" s="14">
        <f t="shared" si="4"/>
        <v>0</v>
      </c>
      <c r="K7" s="13">
        <f t="shared" si="5"/>
        <v>0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>
        <f t="shared" si="6"/>
        <v>0</v>
      </c>
      <c r="F8" s="134"/>
      <c r="G8" s="93">
        <f t="shared" si="1"/>
        <v>0</v>
      </c>
      <c r="H8" s="94">
        <f t="shared" si="2"/>
        <v>0</v>
      </c>
      <c r="I8" s="144">
        <f t="shared" si="3"/>
        <v>0</v>
      </c>
      <c r="J8" s="93">
        <f t="shared" si="4"/>
        <v>0</v>
      </c>
      <c r="K8" s="96">
        <f t="shared" si="5"/>
        <v>0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6"/>
        <v>0</v>
      </c>
      <c r="F9" s="132"/>
      <c r="G9" s="18">
        <f t="shared" si="1"/>
        <v>0</v>
      </c>
      <c r="H9" s="31">
        <f t="shared" si="2"/>
        <v>0</v>
      </c>
      <c r="I9" s="137">
        <f t="shared" si="3"/>
        <v>0</v>
      </c>
      <c r="J9" s="18">
        <f t="shared" si="4"/>
        <v>0</v>
      </c>
      <c r="K9" s="19">
        <f t="shared" si="5"/>
        <v>0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6"/>
        <v>0</v>
      </c>
      <c r="F10" s="134"/>
      <c r="G10" s="93">
        <f t="shared" si="1"/>
        <v>0</v>
      </c>
      <c r="H10" s="94">
        <f t="shared" si="2"/>
        <v>0</v>
      </c>
      <c r="I10" s="144">
        <f t="shared" si="3"/>
        <v>0</v>
      </c>
      <c r="J10" s="93">
        <f t="shared" si="4"/>
        <v>0</v>
      </c>
      <c r="K10" s="96">
        <f t="shared" si="5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6"/>
        <v>0</v>
      </c>
      <c r="F11" s="134"/>
      <c r="G11" s="93">
        <f t="shared" si="1"/>
        <v>0</v>
      </c>
      <c r="H11" s="94">
        <f t="shared" si="2"/>
        <v>0</v>
      </c>
      <c r="I11" s="144">
        <f t="shared" si="3"/>
        <v>0</v>
      </c>
      <c r="J11" s="93">
        <f t="shared" si="4"/>
        <v>0</v>
      </c>
      <c r="K11" s="96">
        <f t="shared" si="5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6"/>
        <v>0</v>
      </c>
      <c r="F12" s="132"/>
      <c r="G12" s="29">
        <f t="shared" si="1"/>
        <v>0</v>
      </c>
      <c r="H12" s="34">
        <f t="shared" si="2"/>
        <v>0</v>
      </c>
      <c r="I12" s="132">
        <f t="shared" si="3"/>
        <v>0</v>
      </c>
      <c r="J12" s="29">
        <f t="shared" si="4"/>
        <v>0</v>
      </c>
      <c r="K12" s="30">
        <f t="shared" si="5"/>
        <v>0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>
        <f t="shared" si="6"/>
        <v>0</v>
      </c>
      <c r="F13" s="134"/>
      <c r="G13" s="101">
        <f t="shared" si="1"/>
        <v>0</v>
      </c>
      <c r="H13" s="102">
        <f t="shared" si="2"/>
        <v>0</v>
      </c>
      <c r="I13" s="162">
        <f t="shared" si="3"/>
        <v>0</v>
      </c>
      <c r="J13" s="101">
        <f t="shared" si="4"/>
        <v>0</v>
      </c>
      <c r="K13" s="103">
        <f t="shared" si="5"/>
        <v>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>
        <f t="shared" si="6"/>
        <v>0</v>
      </c>
      <c r="F14" s="134"/>
      <c r="G14" s="93">
        <f t="shared" si="1"/>
        <v>0</v>
      </c>
      <c r="H14" s="94">
        <f t="shared" si="2"/>
        <v>0</v>
      </c>
      <c r="I14" s="144">
        <f t="shared" si="3"/>
        <v>0</v>
      </c>
      <c r="J14" s="93">
        <f t="shared" si="4"/>
        <v>0</v>
      </c>
      <c r="K14" s="112">
        <f t="shared" si="5"/>
        <v>0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6"/>
        <v>0</v>
      </c>
      <c r="F15" s="132"/>
      <c r="G15" s="14">
        <f t="shared" si="1"/>
        <v>0</v>
      </c>
      <c r="H15" s="35">
        <f t="shared" si="2"/>
        <v>0</v>
      </c>
      <c r="I15" s="139">
        <f t="shared" si="3"/>
        <v>0</v>
      </c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6"/>
        <v>0</v>
      </c>
      <c r="F16" s="134"/>
      <c r="G16" s="106">
        <f t="shared" si="1"/>
        <v>0</v>
      </c>
      <c r="H16" s="107">
        <f t="shared" si="2"/>
        <v>0</v>
      </c>
      <c r="I16" s="134">
        <f t="shared" si="3"/>
        <v>0</v>
      </c>
      <c r="J16" s="106">
        <f t="shared" si="4"/>
        <v>0</v>
      </c>
      <c r="K16" s="108">
        <f t="shared" si="5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6"/>
        <v>0</v>
      </c>
      <c r="F17" s="136"/>
      <c r="G17" s="93">
        <f t="shared" si="1"/>
        <v>0</v>
      </c>
      <c r="H17" s="94">
        <f t="shared" si="2"/>
        <v>0</v>
      </c>
      <c r="I17" s="144">
        <f t="shared" si="3"/>
        <v>0</v>
      </c>
      <c r="J17" s="93">
        <f t="shared" si="4"/>
        <v>0</v>
      </c>
      <c r="K17" s="96">
        <f t="shared" si="5"/>
        <v>0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>
        <f t="shared" si="6"/>
        <v>0</v>
      </c>
      <c r="F18" s="134">
        <v>1919</v>
      </c>
      <c r="G18" s="93">
        <f t="shared" si="1"/>
        <v>9.537654850213094</v>
      </c>
      <c r="H18" s="94">
        <f t="shared" si="2"/>
        <v>88.92493049119555</v>
      </c>
      <c r="I18" s="144">
        <f t="shared" si="3"/>
        <v>1919</v>
      </c>
      <c r="J18" s="93">
        <f t="shared" si="4"/>
        <v>8.082722601297279</v>
      </c>
      <c r="K18" s="96">
        <f t="shared" si="5"/>
        <v>88.92493049119555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>
        <f t="shared" si="6"/>
        <v>0</v>
      </c>
      <c r="F19" s="137">
        <v>1</v>
      </c>
      <c r="G19" s="18">
        <f t="shared" si="1"/>
        <v>0.004970117170512295</v>
      </c>
      <c r="H19" s="31">
        <f t="shared" si="2"/>
        <v>0.04633920296570899</v>
      </c>
      <c r="I19" s="137">
        <f t="shared" si="3"/>
        <v>1</v>
      </c>
      <c r="J19" s="18">
        <f t="shared" si="4"/>
        <v>0.004211945076236206</v>
      </c>
      <c r="K19" s="19">
        <f t="shared" si="5"/>
        <v>0.04633920296570899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6"/>
        <v>0</v>
      </c>
      <c r="F20" s="131">
        <v>1296</v>
      </c>
      <c r="G20" s="12">
        <f t="shared" si="1"/>
        <v>6.441271852983934</v>
      </c>
      <c r="H20" s="32">
        <f t="shared" si="2"/>
        <v>60.05560704355885</v>
      </c>
      <c r="I20" s="131">
        <f t="shared" si="3"/>
        <v>1296</v>
      </c>
      <c r="J20" s="12">
        <f t="shared" si="4"/>
        <v>5.458680818802123</v>
      </c>
      <c r="K20" s="13">
        <f t="shared" si="5"/>
        <v>60.05560704355885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6"/>
        <v>0</v>
      </c>
      <c r="F21" s="132"/>
      <c r="G21" s="12">
        <f t="shared" si="1"/>
        <v>0</v>
      </c>
      <c r="H21" s="32">
        <f t="shared" si="2"/>
        <v>0</v>
      </c>
      <c r="I21" s="131">
        <f t="shared" si="3"/>
        <v>0</v>
      </c>
      <c r="J21" s="12">
        <f t="shared" si="4"/>
        <v>0</v>
      </c>
      <c r="K21" s="13">
        <f t="shared" si="5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>
        <f t="shared" si="6"/>
        <v>0</v>
      </c>
      <c r="F22" s="134">
        <v>1</v>
      </c>
      <c r="G22" s="93">
        <f t="shared" si="1"/>
        <v>0.004970117170512295</v>
      </c>
      <c r="H22" s="94">
        <f t="shared" si="2"/>
        <v>0.04633920296570899</v>
      </c>
      <c r="I22" s="144">
        <f t="shared" si="3"/>
        <v>1</v>
      </c>
      <c r="J22" s="93">
        <f t="shared" si="4"/>
        <v>0.004211945076236206</v>
      </c>
      <c r="K22" s="96">
        <f t="shared" si="5"/>
        <v>0.04633920296570899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6"/>
        <v>0</v>
      </c>
      <c r="F23" s="137"/>
      <c r="G23" s="18">
        <f t="shared" si="1"/>
        <v>0</v>
      </c>
      <c r="H23" s="31">
        <f t="shared" si="2"/>
        <v>0</v>
      </c>
      <c r="I23" s="137">
        <f t="shared" si="3"/>
        <v>0</v>
      </c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>
        <f t="shared" si="6"/>
        <v>0</v>
      </c>
      <c r="F24" s="131"/>
      <c r="G24" s="12">
        <f t="shared" si="1"/>
        <v>0</v>
      </c>
      <c r="H24" s="32">
        <f t="shared" si="2"/>
        <v>0</v>
      </c>
      <c r="I24" s="131">
        <f t="shared" si="3"/>
        <v>0</v>
      </c>
      <c r="J24" s="12">
        <f t="shared" si="4"/>
        <v>0</v>
      </c>
      <c r="K24" s="13">
        <f t="shared" si="5"/>
        <v>0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6"/>
        <v>0</v>
      </c>
      <c r="F25" s="131"/>
      <c r="G25" s="12">
        <f t="shared" si="1"/>
        <v>0</v>
      </c>
      <c r="H25" s="32">
        <f t="shared" si="2"/>
        <v>0</v>
      </c>
      <c r="I25" s="131">
        <f t="shared" si="3"/>
        <v>0</v>
      </c>
      <c r="J25" s="12">
        <f t="shared" si="4"/>
        <v>0</v>
      </c>
      <c r="K25" s="13">
        <f t="shared" si="5"/>
        <v>0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6"/>
        <v>0</v>
      </c>
      <c r="F26" s="132"/>
      <c r="G26" s="12">
        <f t="shared" si="1"/>
        <v>0</v>
      </c>
      <c r="H26" s="32">
        <f t="shared" si="2"/>
        <v>0</v>
      </c>
      <c r="I26" s="131">
        <f t="shared" si="3"/>
        <v>0</v>
      </c>
      <c r="J26" s="12">
        <f t="shared" si="4"/>
        <v>0</v>
      </c>
      <c r="K26" s="13">
        <f t="shared" si="5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/>
      <c r="D27" s="93">
        <f t="shared" si="0"/>
        <v>0</v>
      </c>
      <c r="E27" s="94">
        <f t="shared" si="6"/>
        <v>0</v>
      </c>
      <c r="F27" s="134"/>
      <c r="G27" s="93">
        <f t="shared" si="1"/>
        <v>0</v>
      </c>
      <c r="H27" s="94">
        <f t="shared" si="2"/>
        <v>0</v>
      </c>
      <c r="I27" s="144">
        <f t="shared" si="3"/>
        <v>0</v>
      </c>
      <c r="J27" s="93">
        <f t="shared" si="4"/>
        <v>0</v>
      </c>
      <c r="K27" s="96">
        <f t="shared" si="5"/>
        <v>0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6"/>
        <v>0</v>
      </c>
      <c r="F28" s="137"/>
      <c r="G28" s="18">
        <f t="shared" si="1"/>
        <v>0</v>
      </c>
      <c r="H28" s="31">
        <f t="shared" si="2"/>
        <v>0</v>
      </c>
      <c r="I28" s="137">
        <f t="shared" si="3"/>
        <v>0</v>
      </c>
      <c r="J28" s="18">
        <f t="shared" si="4"/>
        <v>0</v>
      </c>
      <c r="K28" s="19">
        <f t="shared" si="5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6"/>
        <v>0</v>
      </c>
      <c r="F29" s="131"/>
      <c r="G29" s="12">
        <f t="shared" si="1"/>
        <v>0</v>
      </c>
      <c r="H29" s="32">
        <f t="shared" si="2"/>
        <v>0</v>
      </c>
      <c r="I29" s="131">
        <f t="shared" si="3"/>
        <v>0</v>
      </c>
      <c r="J29" s="12">
        <f t="shared" si="4"/>
        <v>0</v>
      </c>
      <c r="K29" s="13">
        <f t="shared" si="5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6"/>
        <v>0</v>
      </c>
      <c r="F30" s="138"/>
      <c r="G30" s="12">
        <f t="shared" si="1"/>
        <v>0</v>
      </c>
      <c r="H30" s="32">
        <f t="shared" si="2"/>
        <v>0</v>
      </c>
      <c r="I30" s="131">
        <f t="shared" si="3"/>
        <v>0</v>
      </c>
      <c r="J30" s="12">
        <f t="shared" si="4"/>
        <v>0</v>
      </c>
      <c r="K30" s="13">
        <f t="shared" si="5"/>
        <v>0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6"/>
        <v>0</v>
      </c>
      <c r="F31" s="135"/>
      <c r="G31" s="12">
        <f t="shared" si="1"/>
        <v>0</v>
      </c>
      <c r="H31" s="32">
        <f t="shared" si="2"/>
        <v>0</v>
      </c>
      <c r="I31" s="131">
        <f t="shared" si="3"/>
        <v>0</v>
      </c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/>
      <c r="D32" s="93">
        <f t="shared" si="0"/>
        <v>0</v>
      </c>
      <c r="E32" s="94">
        <f t="shared" si="6"/>
        <v>0</v>
      </c>
      <c r="F32" s="134"/>
      <c r="G32" s="93">
        <f t="shared" si="1"/>
        <v>0</v>
      </c>
      <c r="H32" s="94">
        <f t="shared" si="2"/>
        <v>0</v>
      </c>
      <c r="I32" s="144">
        <f t="shared" si="3"/>
        <v>0</v>
      </c>
      <c r="J32" s="93">
        <f t="shared" si="4"/>
        <v>0</v>
      </c>
      <c r="K32" s="96">
        <f t="shared" si="5"/>
        <v>0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6"/>
        <v>0</v>
      </c>
      <c r="F33" s="134"/>
      <c r="G33" s="93">
        <f t="shared" si="1"/>
        <v>0</v>
      </c>
      <c r="H33" s="94">
        <f t="shared" si="2"/>
        <v>0</v>
      </c>
      <c r="I33" s="144">
        <f t="shared" si="3"/>
        <v>0</v>
      </c>
      <c r="J33" s="93">
        <f t="shared" si="4"/>
        <v>0</v>
      </c>
      <c r="K33" s="96">
        <f t="shared" si="5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>
        <f t="shared" si="6"/>
        <v>0</v>
      </c>
      <c r="F34" s="134"/>
      <c r="G34" s="93">
        <f t="shared" si="1"/>
        <v>0</v>
      </c>
      <c r="H34" s="94">
        <f t="shared" si="2"/>
        <v>0</v>
      </c>
      <c r="I34" s="144">
        <f t="shared" si="3"/>
        <v>0</v>
      </c>
      <c r="J34" s="93">
        <f t="shared" si="4"/>
        <v>0</v>
      </c>
      <c r="K34" s="96">
        <f t="shared" si="5"/>
        <v>0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>
        <f t="shared" si="6"/>
        <v>0</v>
      </c>
      <c r="F35" s="137"/>
      <c r="G35" s="25">
        <f t="shared" si="1"/>
        <v>0</v>
      </c>
      <c r="H35" s="36">
        <f t="shared" si="2"/>
        <v>0</v>
      </c>
      <c r="I35" s="137">
        <f t="shared" si="3"/>
        <v>0</v>
      </c>
      <c r="J35" s="25">
        <f t="shared" si="4"/>
        <v>0</v>
      </c>
      <c r="K35" s="26">
        <f t="shared" si="5"/>
        <v>0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>
        <f t="shared" si="6"/>
        <v>0</v>
      </c>
      <c r="F36" s="131"/>
      <c r="G36" s="27">
        <f t="shared" si="1"/>
        <v>0</v>
      </c>
      <c r="H36" s="37">
        <f t="shared" si="2"/>
        <v>0</v>
      </c>
      <c r="I36" s="131">
        <f t="shared" si="3"/>
        <v>0</v>
      </c>
      <c r="J36" s="27">
        <f t="shared" si="4"/>
        <v>0</v>
      </c>
      <c r="K36" s="28">
        <f t="shared" si="5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>
        <f t="shared" si="6"/>
        <v>0</v>
      </c>
      <c r="F37" s="139"/>
      <c r="G37" s="27">
        <f aca="true" t="shared" si="8" ref="G37:G58">F37*1000/$G$2</f>
        <v>0</v>
      </c>
      <c r="H37" s="37">
        <f aca="true" t="shared" si="9" ref="H37:H57">F37*100/F$58</f>
        <v>0</v>
      </c>
      <c r="I37" s="131">
        <f aca="true" t="shared" si="10" ref="I37:I57">SUM(C37,F37)</f>
        <v>0</v>
      </c>
      <c r="J37" s="27">
        <f aca="true" t="shared" si="11" ref="J37:J58">I37*1000/$J$2</f>
        <v>0</v>
      </c>
      <c r="K37" s="28">
        <f aca="true" t="shared" si="12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>
        <f t="shared" si="6"/>
        <v>0</v>
      </c>
      <c r="F38" s="134"/>
      <c r="G38" s="93">
        <f t="shared" si="8"/>
        <v>0</v>
      </c>
      <c r="H38" s="94">
        <f t="shared" si="9"/>
        <v>0</v>
      </c>
      <c r="I38" s="144">
        <f t="shared" si="10"/>
        <v>0</v>
      </c>
      <c r="J38" s="93">
        <f t="shared" si="11"/>
        <v>0</v>
      </c>
      <c r="K38" s="112">
        <f t="shared" si="12"/>
        <v>0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>
        <f t="shared" si="6"/>
        <v>0</v>
      </c>
      <c r="F39" s="137"/>
      <c r="G39" s="18">
        <f t="shared" si="8"/>
        <v>0</v>
      </c>
      <c r="H39" s="31">
        <f t="shared" si="9"/>
        <v>0</v>
      </c>
      <c r="I39" s="137">
        <f t="shared" si="10"/>
        <v>0</v>
      </c>
      <c r="J39" s="18">
        <f t="shared" si="11"/>
        <v>0</v>
      </c>
      <c r="K39" s="19">
        <f t="shared" si="12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>
        <f t="shared" si="6"/>
        <v>0</v>
      </c>
      <c r="F40" s="131"/>
      <c r="G40" s="12">
        <f t="shared" si="8"/>
        <v>0</v>
      </c>
      <c r="H40" s="32">
        <f t="shared" si="9"/>
        <v>0</v>
      </c>
      <c r="I40" s="131">
        <f t="shared" si="10"/>
        <v>0</v>
      </c>
      <c r="J40" s="12">
        <f t="shared" si="11"/>
        <v>0</v>
      </c>
      <c r="K40" s="13">
        <f t="shared" si="12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>
        <f t="shared" si="6"/>
        <v>0</v>
      </c>
      <c r="F41" s="131"/>
      <c r="G41" s="12">
        <f t="shared" si="8"/>
        <v>0</v>
      </c>
      <c r="H41" s="32">
        <f t="shared" si="9"/>
        <v>0</v>
      </c>
      <c r="I41" s="131">
        <f t="shared" si="10"/>
        <v>0</v>
      </c>
      <c r="J41" s="12">
        <f t="shared" si="11"/>
        <v>0</v>
      </c>
      <c r="K41" s="13">
        <f t="shared" si="12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>
        <f t="shared" si="6"/>
        <v>0</v>
      </c>
      <c r="F42" s="132"/>
      <c r="G42" s="12">
        <f t="shared" si="8"/>
        <v>0</v>
      </c>
      <c r="H42" s="32">
        <f t="shared" si="9"/>
        <v>0</v>
      </c>
      <c r="I42" s="131">
        <f t="shared" si="10"/>
        <v>0</v>
      </c>
      <c r="J42" s="12">
        <f t="shared" si="11"/>
        <v>0</v>
      </c>
      <c r="K42" s="13">
        <f t="shared" si="12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>
        <f t="shared" si="6"/>
        <v>0</v>
      </c>
      <c r="F43" s="134"/>
      <c r="G43" s="93">
        <f t="shared" si="8"/>
        <v>0</v>
      </c>
      <c r="H43" s="94">
        <f t="shared" si="9"/>
        <v>0</v>
      </c>
      <c r="I43" s="144">
        <f t="shared" si="10"/>
        <v>0</v>
      </c>
      <c r="J43" s="93">
        <f t="shared" si="11"/>
        <v>0</v>
      </c>
      <c r="K43" s="112">
        <f t="shared" si="12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7"/>
        <v>0</v>
      </c>
      <c r="E44" s="31">
        <f t="shared" si="6"/>
        <v>0</v>
      </c>
      <c r="F44" s="142"/>
      <c r="G44" s="18">
        <f t="shared" si="8"/>
        <v>0</v>
      </c>
      <c r="H44" s="31">
        <f t="shared" si="9"/>
        <v>0</v>
      </c>
      <c r="I44" s="137">
        <f t="shared" si="10"/>
        <v>0</v>
      </c>
      <c r="J44" s="18">
        <f t="shared" si="11"/>
        <v>0</v>
      </c>
      <c r="K44" s="19">
        <f t="shared" si="12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7"/>
        <v>0</v>
      </c>
      <c r="E45" s="32">
        <f t="shared" si="6"/>
        <v>0</v>
      </c>
      <c r="F45" s="140"/>
      <c r="G45" s="12">
        <f t="shared" si="8"/>
        <v>0</v>
      </c>
      <c r="H45" s="32">
        <f t="shared" si="9"/>
        <v>0</v>
      </c>
      <c r="I45" s="131">
        <f t="shared" si="10"/>
        <v>0</v>
      </c>
      <c r="J45" s="12">
        <f t="shared" si="11"/>
        <v>0</v>
      </c>
      <c r="K45" s="13">
        <f t="shared" si="12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>
        <f t="shared" si="6"/>
        <v>0</v>
      </c>
      <c r="F46" s="134"/>
      <c r="G46" s="93">
        <f t="shared" si="8"/>
        <v>0</v>
      </c>
      <c r="H46" s="94">
        <f t="shared" si="9"/>
        <v>0</v>
      </c>
      <c r="I46" s="144">
        <f t="shared" si="10"/>
        <v>0</v>
      </c>
      <c r="J46" s="93">
        <f t="shared" si="11"/>
        <v>0</v>
      </c>
      <c r="K46" s="96">
        <f t="shared" si="12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>
        <f t="shared" si="6"/>
        <v>0</v>
      </c>
      <c r="F47" s="134">
        <v>238</v>
      </c>
      <c r="G47" s="93">
        <f t="shared" si="8"/>
        <v>1.1828878865819261</v>
      </c>
      <c r="H47" s="94">
        <f t="shared" si="9"/>
        <v>11.028730305838739</v>
      </c>
      <c r="I47" s="144">
        <f t="shared" si="10"/>
        <v>238</v>
      </c>
      <c r="J47" s="93">
        <f t="shared" si="11"/>
        <v>1.002442928144217</v>
      </c>
      <c r="K47" s="96">
        <f t="shared" si="12"/>
        <v>11.028730305838739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7"/>
        <v>0</v>
      </c>
      <c r="E48" s="94">
        <f t="shared" si="6"/>
        <v>0</v>
      </c>
      <c r="F48" s="134"/>
      <c r="G48" s="93">
        <f t="shared" si="8"/>
        <v>0</v>
      </c>
      <c r="H48" s="94">
        <f t="shared" si="9"/>
        <v>0</v>
      </c>
      <c r="I48" s="144">
        <f t="shared" si="10"/>
        <v>0</v>
      </c>
      <c r="J48" s="93">
        <f t="shared" si="11"/>
        <v>0</v>
      </c>
      <c r="K48" s="96">
        <f t="shared" si="12"/>
        <v>0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>
        <f t="shared" si="6"/>
        <v>0</v>
      </c>
      <c r="F49" s="137"/>
      <c r="G49" s="18">
        <f t="shared" si="8"/>
        <v>0</v>
      </c>
      <c r="H49" s="31">
        <f t="shared" si="9"/>
        <v>0</v>
      </c>
      <c r="I49" s="137">
        <f t="shared" si="10"/>
        <v>0</v>
      </c>
      <c r="J49" s="18">
        <f t="shared" si="11"/>
        <v>0</v>
      </c>
      <c r="K49" s="19">
        <f t="shared" si="12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>
        <f t="shared" si="6"/>
        <v>0</v>
      </c>
      <c r="F50" s="131"/>
      <c r="G50" s="12">
        <f t="shared" si="8"/>
        <v>0</v>
      </c>
      <c r="H50" s="32">
        <f t="shared" si="9"/>
        <v>0</v>
      </c>
      <c r="I50" s="131">
        <f t="shared" si="10"/>
        <v>0</v>
      </c>
      <c r="J50" s="12">
        <f t="shared" si="11"/>
        <v>0</v>
      </c>
      <c r="K50" s="13">
        <f t="shared" si="12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7"/>
        <v>0</v>
      </c>
      <c r="E51" s="32">
        <f t="shared" si="6"/>
        <v>0</v>
      </c>
      <c r="F51" s="131"/>
      <c r="G51" s="12">
        <f t="shared" si="8"/>
        <v>0</v>
      </c>
      <c r="H51" s="32">
        <f t="shared" si="9"/>
        <v>0</v>
      </c>
      <c r="I51" s="131">
        <f t="shared" si="10"/>
        <v>0</v>
      </c>
      <c r="J51" s="12">
        <f t="shared" si="11"/>
        <v>0</v>
      </c>
      <c r="K51" s="13">
        <f t="shared" si="12"/>
        <v>0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>
        <f t="shared" si="6"/>
        <v>0</v>
      </c>
      <c r="F52" s="131"/>
      <c r="G52" s="12">
        <f t="shared" si="8"/>
        <v>0</v>
      </c>
      <c r="H52" s="32">
        <f t="shared" si="9"/>
        <v>0</v>
      </c>
      <c r="I52" s="131">
        <f t="shared" si="10"/>
        <v>0</v>
      </c>
      <c r="J52" s="12">
        <f t="shared" si="11"/>
        <v>0</v>
      </c>
      <c r="K52" s="13">
        <f t="shared" si="12"/>
        <v>0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>
        <f t="shared" si="6"/>
        <v>0</v>
      </c>
      <c r="F53" s="131"/>
      <c r="G53" s="12">
        <f t="shared" si="8"/>
        <v>0</v>
      </c>
      <c r="H53" s="32">
        <f t="shared" si="9"/>
        <v>0</v>
      </c>
      <c r="I53" s="131">
        <f t="shared" si="10"/>
        <v>0</v>
      </c>
      <c r="J53" s="12">
        <f t="shared" si="11"/>
        <v>0</v>
      </c>
      <c r="K53" s="13">
        <f t="shared" si="12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>
        <f t="shared" si="6"/>
        <v>0</v>
      </c>
      <c r="F54" s="131"/>
      <c r="G54" s="12">
        <f t="shared" si="8"/>
        <v>0</v>
      </c>
      <c r="H54" s="32">
        <f t="shared" si="9"/>
        <v>0</v>
      </c>
      <c r="I54" s="131">
        <f t="shared" si="10"/>
        <v>0</v>
      </c>
      <c r="J54" s="12">
        <f t="shared" si="11"/>
        <v>0</v>
      </c>
      <c r="K54" s="13">
        <f t="shared" si="12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>
        <f t="shared" si="6"/>
        <v>0</v>
      </c>
      <c r="F55" s="131"/>
      <c r="G55" s="12">
        <f t="shared" si="8"/>
        <v>0</v>
      </c>
      <c r="H55" s="32">
        <f t="shared" si="9"/>
        <v>0</v>
      </c>
      <c r="I55" s="131">
        <f t="shared" si="10"/>
        <v>0</v>
      </c>
      <c r="J55" s="12">
        <f t="shared" si="11"/>
        <v>0</v>
      </c>
      <c r="K55" s="13">
        <f t="shared" si="12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>
        <f t="shared" si="6"/>
        <v>0</v>
      </c>
      <c r="F56" s="131"/>
      <c r="G56" s="12">
        <f t="shared" si="8"/>
        <v>0</v>
      </c>
      <c r="H56" s="32">
        <f t="shared" si="9"/>
        <v>0</v>
      </c>
      <c r="I56" s="131">
        <f t="shared" si="10"/>
        <v>0</v>
      </c>
      <c r="J56" s="12">
        <f t="shared" si="11"/>
        <v>0</v>
      </c>
      <c r="K56" s="13">
        <f t="shared" si="12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>
        <f t="shared" si="6"/>
        <v>0</v>
      </c>
      <c r="F57" s="138"/>
      <c r="G57" s="12">
        <f t="shared" si="8"/>
        <v>0</v>
      </c>
      <c r="H57" s="32">
        <f t="shared" si="9"/>
        <v>0</v>
      </c>
      <c r="I57" s="131">
        <f t="shared" si="10"/>
        <v>0</v>
      </c>
      <c r="J57" s="12">
        <f t="shared" si="11"/>
        <v>0</v>
      </c>
      <c r="K57" s="13">
        <f t="shared" si="12"/>
        <v>0</v>
      </c>
    </row>
    <row r="58" spans="1:11" s="6" customFormat="1" ht="18.75" customHeight="1" thickBot="1">
      <c r="A58" s="81"/>
      <c r="B58" s="82" t="s">
        <v>22</v>
      </c>
      <c r="C58" s="147">
        <f>C48+C47+C46+C43+C38+C34+C33+C32+C27+C22+C18+C17+C16+C14+C13+C11+C10+C8+C5</f>
        <v>0</v>
      </c>
      <c r="D58" s="214">
        <f t="shared" si="7"/>
        <v>0</v>
      </c>
      <c r="E58" s="33"/>
      <c r="F58" s="144">
        <f>F48+F47+F46+F43+F38+F34+F33+F32+F27+F22+F18+F17+F16+F14+F13+F11+F10+F8+F5</f>
        <v>2158</v>
      </c>
      <c r="G58" s="215">
        <f t="shared" si="8"/>
        <v>10.725512853965533</v>
      </c>
      <c r="H58" s="33"/>
      <c r="I58" s="144">
        <f>I48+I47+I46+I43+I38+I34+I33+I32+I27+I22+I18+I17+I16+I14+I13+I11+I10+I8+I5</f>
        <v>2158</v>
      </c>
      <c r="J58" s="215">
        <f t="shared" si="11"/>
        <v>9.089377474517732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3" sqref="F13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36">C5*1000/$D$2</f>
        <v>0</v>
      </c>
      <c r="E5" s="94" t="e">
        <f aca="true" t="shared" si="1" ref="E5:E36">C5*100/C$58</f>
        <v>#DIV/0!</v>
      </c>
      <c r="F5" s="134"/>
      <c r="G5" s="93">
        <f aca="true" t="shared" si="2" ref="G5:G36">F5*1000/$G$2</f>
        <v>0</v>
      </c>
      <c r="H5" s="94">
        <f aca="true" t="shared" si="3" ref="H5:H36">F5*100/F$58</f>
        <v>0</v>
      </c>
      <c r="I5" s="144">
        <f aca="true" t="shared" si="4" ref="I5:I36">SUM(C5,F5)</f>
        <v>0</v>
      </c>
      <c r="J5" s="93">
        <f aca="true" t="shared" si="5" ref="J5:J36">I5*1000/$J$2</f>
        <v>0</v>
      </c>
      <c r="K5" s="96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 t="e">
        <f t="shared" si="1"/>
        <v>#DIV/0!</v>
      </c>
      <c r="F6" s="137"/>
      <c r="G6" s="18">
        <f t="shared" si="2"/>
        <v>0</v>
      </c>
      <c r="H6" s="31">
        <f t="shared" si="3"/>
        <v>0</v>
      </c>
      <c r="I6" s="137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 t="e">
        <f t="shared" si="1"/>
        <v>#DIV/0!</v>
      </c>
      <c r="F7" s="132"/>
      <c r="G7" s="14">
        <f t="shared" si="2"/>
        <v>0</v>
      </c>
      <c r="H7" s="35">
        <f t="shared" si="3"/>
        <v>0</v>
      </c>
      <c r="I7" s="139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 t="e">
        <f t="shared" si="1"/>
        <v>#DIV/0!</v>
      </c>
      <c r="F8" s="134"/>
      <c r="G8" s="93">
        <f t="shared" si="2"/>
        <v>0</v>
      </c>
      <c r="H8" s="94">
        <f t="shared" si="3"/>
        <v>0</v>
      </c>
      <c r="I8" s="144">
        <f t="shared" si="4"/>
        <v>0</v>
      </c>
      <c r="J8" s="93">
        <f t="shared" si="5"/>
        <v>0</v>
      </c>
      <c r="K8" s="96">
        <f t="shared" si="6"/>
        <v>0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 t="e">
        <f t="shared" si="1"/>
        <v>#DIV/0!</v>
      </c>
      <c r="F9" s="132"/>
      <c r="G9" s="18">
        <f t="shared" si="2"/>
        <v>0</v>
      </c>
      <c r="H9" s="31">
        <f t="shared" si="3"/>
        <v>0</v>
      </c>
      <c r="I9" s="137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 t="e">
        <f t="shared" si="1"/>
        <v>#DIV/0!</v>
      </c>
      <c r="F10" s="134"/>
      <c r="G10" s="93">
        <f t="shared" si="2"/>
        <v>0</v>
      </c>
      <c r="H10" s="94">
        <f t="shared" si="3"/>
        <v>0</v>
      </c>
      <c r="I10" s="144">
        <f t="shared" si="4"/>
        <v>0</v>
      </c>
      <c r="J10" s="93">
        <f t="shared" si="5"/>
        <v>0</v>
      </c>
      <c r="K10" s="96">
        <f t="shared" si="6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 t="e">
        <f t="shared" si="1"/>
        <v>#DIV/0!</v>
      </c>
      <c r="F11" s="134"/>
      <c r="G11" s="93">
        <f t="shared" si="2"/>
        <v>0</v>
      </c>
      <c r="H11" s="94">
        <f t="shared" si="3"/>
        <v>0</v>
      </c>
      <c r="I11" s="144">
        <f t="shared" si="4"/>
        <v>0</v>
      </c>
      <c r="J11" s="93">
        <f t="shared" si="5"/>
        <v>0</v>
      </c>
      <c r="K11" s="96">
        <f t="shared" si="6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 t="e">
        <f t="shared" si="1"/>
        <v>#DIV/0!</v>
      </c>
      <c r="F12" s="132"/>
      <c r="G12" s="29">
        <f t="shared" si="2"/>
        <v>0</v>
      </c>
      <c r="H12" s="34">
        <f t="shared" si="3"/>
        <v>0</v>
      </c>
      <c r="I12" s="132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8" t="s">
        <v>13</v>
      </c>
      <c r="B13" s="99" t="s">
        <v>42</v>
      </c>
      <c r="C13" s="161"/>
      <c r="D13" s="101">
        <f t="shared" si="0"/>
        <v>0</v>
      </c>
      <c r="E13" s="102" t="e">
        <f t="shared" si="1"/>
        <v>#DIV/0!</v>
      </c>
      <c r="F13" s="134">
        <v>511</v>
      </c>
      <c r="G13" s="101">
        <f t="shared" si="2"/>
        <v>2.539729874131783</v>
      </c>
      <c r="H13" s="102">
        <f t="shared" si="3"/>
        <v>100</v>
      </c>
      <c r="I13" s="162">
        <f t="shared" si="4"/>
        <v>511</v>
      </c>
      <c r="J13" s="101">
        <f t="shared" si="5"/>
        <v>2.152303933956701</v>
      </c>
      <c r="K13" s="103">
        <f t="shared" si="6"/>
        <v>100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 t="e">
        <f t="shared" si="1"/>
        <v>#DIV/0!</v>
      </c>
      <c r="F14" s="134"/>
      <c r="G14" s="93">
        <f t="shared" si="2"/>
        <v>0</v>
      </c>
      <c r="H14" s="94">
        <f t="shared" si="3"/>
        <v>0</v>
      </c>
      <c r="I14" s="144">
        <f t="shared" si="4"/>
        <v>0</v>
      </c>
      <c r="J14" s="93">
        <f t="shared" si="5"/>
        <v>0</v>
      </c>
      <c r="K14" s="112">
        <f t="shared" si="6"/>
        <v>0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 t="e">
        <f t="shared" si="1"/>
        <v>#DIV/0!</v>
      </c>
      <c r="F15" s="132"/>
      <c r="G15" s="14">
        <f t="shared" si="2"/>
        <v>0</v>
      </c>
      <c r="H15" s="35">
        <f t="shared" si="3"/>
        <v>0</v>
      </c>
      <c r="I15" s="139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 t="e">
        <f t="shared" si="1"/>
        <v>#DIV/0!</v>
      </c>
      <c r="F16" s="134"/>
      <c r="G16" s="106">
        <f t="shared" si="2"/>
        <v>0</v>
      </c>
      <c r="H16" s="107">
        <f t="shared" si="3"/>
        <v>0</v>
      </c>
      <c r="I16" s="134">
        <f t="shared" si="4"/>
        <v>0</v>
      </c>
      <c r="J16" s="106">
        <f t="shared" si="5"/>
        <v>0</v>
      </c>
      <c r="K16" s="108">
        <f t="shared" si="6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 t="e">
        <f t="shared" si="1"/>
        <v>#DIV/0!</v>
      </c>
      <c r="F17" s="136"/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 t="e">
        <f t="shared" si="1"/>
        <v>#DIV/0!</v>
      </c>
      <c r="F18" s="134"/>
      <c r="G18" s="93">
        <f t="shared" si="2"/>
        <v>0</v>
      </c>
      <c r="H18" s="94">
        <f t="shared" si="3"/>
        <v>0</v>
      </c>
      <c r="I18" s="144">
        <f t="shared" si="4"/>
        <v>0</v>
      </c>
      <c r="J18" s="93">
        <f t="shared" si="5"/>
        <v>0</v>
      </c>
      <c r="K18" s="96">
        <f t="shared" si="6"/>
        <v>0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 t="e">
        <f t="shared" si="1"/>
        <v>#DIV/0!</v>
      </c>
      <c r="F19" s="137"/>
      <c r="G19" s="18">
        <f t="shared" si="2"/>
        <v>0</v>
      </c>
      <c r="H19" s="31">
        <f t="shared" si="3"/>
        <v>0</v>
      </c>
      <c r="I19" s="137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 t="e">
        <f t="shared" si="1"/>
        <v>#DIV/0!</v>
      </c>
      <c r="F20" s="131"/>
      <c r="G20" s="12">
        <f t="shared" si="2"/>
        <v>0</v>
      </c>
      <c r="H20" s="32">
        <f t="shared" si="3"/>
        <v>0</v>
      </c>
      <c r="I20" s="131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 t="e">
        <f t="shared" si="1"/>
        <v>#DIV/0!</v>
      </c>
      <c r="F21" s="132"/>
      <c r="G21" s="12">
        <f t="shared" si="2"/>
        <v>0</v>
      </c>
      <c r="H21" s="32">
        <f t="shared" si="3"/>
        <v>0</v>
      </c>
      <c r="I21" s="131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 t="e">
        <f t="shared" si="1"/>
        <v>#DIV/0!</v>
      </c>
      <c r="F22" s="134"/>
      <c r="G22" s="93">
        <f t="shared" si="2"/>
        <v>0</v>
      </c>
      <c r="H22" s="94">
        <f t="shared" si="3"/>
        <v>0</v>
      </c>
      <c r="I22" s="144">
        <f t="shared" si="4"/>
        <v>0</v>
      </c>
      <c r="J22" s="93">
        <f t="shared" si="5"/>
        <v>0</v>
      </c>
      <c r="K22" s="96">
        <f t="shared" si="6"/>
        <v>0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 t="e">
        <f t="shared" si="1"/>
        <v>#DIV/0!</v>
      </c>
      <c r="F23" s="137"/>
      <c r="G23" s="18">
        <f t="shared" si="2"/>
        <v>0</v>
      </c>
      <c r="H23" s="31">
        <f t="shared" si="3"/>
        <v>0</v>
      </c>
      <c r="I23" s="137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 t="e">
        <f t="shared" si="1"/>
        <v>#DIV/0!</v>
      </c>
      <c r="F24" s="131"/>
      <c r="G24" s="12">
        <f t="shared" si="2"/>
        <v>0</v>
      </c>
      <c r="H24" s="32">
        <f t="shared" si="3"/>
        <v>0</v>
      </c>
      <c r="I24" s="131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 t="e">
        <f t="shared" si="1"/>
        <v>#DIV/0!</v>
      </c>
      <c r="F25" s="131"/>
      <c r="G25" s="12">
        <f t="shared" si="2"/>
        <v>0</v>
      </c>
      <c r="H25" s="32">
        <f t="shared" si="3"/>
        <v>0</v>
      </c>
      <c r="I25" s="131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 t="e">
        <f t="shared" si="1"/>
        <v>#DIV/0!</v>
      </c>
      <c r="F26" s="132"/>
      <c r="G26" s="12">
        <f t="shared" si="2"/>
        <v>0</v>
      </c>
      <c r="H26" s="32">
        <f t="shared" si="3"/>
        <v>0</v>
      </c>
      <c r="I26" s="131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/>
      <c r="D27" s="93">
        <f t="shared" si="0"/>
        <v>0</v>
      </c>
      <c r="E27" s="94" t="e">
        <f t="shared" si="1"/>
        <v>#DIV/0!</v>
      </c>
      <c r="F27" s="134"/>
      <c r="G27" s="93">
        <f t="shared" si="2"/>
        <v>0</v>
      </c>
      <c r="H27" s="94">
        <f t="shared" si="3"/>
        <v>0</v>
      </c>
      <c r="I27" s="144">
        <f t="shared" si="4"/>
        <v>0</v>
      </c>
      <c r="J27" s="93">
        <f t="shared" si="5"/>
        <v>0</v>
      </c>
      <c r="K27" s="96">
        <f t="shared" si="6"/>
        <v>0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 t="e">
        <f t="shared" si="1"/>
        <v>#DIV/0!</v>
      </c>
      <c r="F28" s="137"/>
      <c r="G28" s="18">
        <f t="shared" si="2"/>
        <v>0</v>
      </c>
      <c r="H28" s="31">
        <f t="shared" si="3"/>
        <v>0</v>
      </c>
      <c r="I28" s="137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 t="e">
        <f t="shared" si="1"/>
        <v>#DIV/0!</v>
      </c>
      <c r="F29" s="131"/>
      <c r="G29" s="12">
        <f t="shared" si="2"/>
        <v>0</v>
      </c>
      <c r="H29" s="32">
        <f t="shared" si="3"/>
        <v>0</v>
      </c>
      <c r="I29" s="131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 t="e">
        <f t="shared" si="1"/>
        <v>#DIV/0!</v>
      </c>
      <c r="F30" s="138"/>
      <c r="G30" s="12">
        <f t="shared" si="2"/>
        <v>0</v>
      </c>
      <c r="H30" s="32">
        <f t="shared" si="3"/>
        <v>0</v>
      </c>
      <c r="I30" s="131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 t="e">
        <f t="shared" si="1"/>
        <v>#DIV/0!</v>
      </c>
      <c r="F31" s="135"/>
      <c r="G31" s="12">
        <f t="shared" si="2"/>
        <v>0</v>
      </c>
      <c r="H31" s="32">
        <f t="shared" si="3"/>
        <v>0</v>
      </c>
      <c r="I31" s="131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/>
      <c r="D32" s="93">
        <f t="shared" si="0"/>
        <v>0</v>
      </c>
      <c r="E32" s="94" t="e">
        <f t="shared" si="1"/>
        <v>#DIV/0!</v>
      </c>
      <c r="F32" s="134"/>
      <c r="G32" s="93">
        <f t="shared" si="2"/>
        <v>0</v>
      </c>
      <c r="H32" s="94">
        <f t="shared" si="3"/>
        <v>0</v>
      </c>
      <c r="I32" s="144">
        <f t="shared" si="4"/>
        <v>0</v>
      </c>
      <c r="J32" s="93">
        <f t="shared" si="5"/>
        <v>0</v>
      </c>
      <c r="K32" s="96">
        <f t="shared" si="6"/>
        <v>0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 t="e">
        <f t="shared" si="1"/>
        <v>#DIV/0!</v>
      </c>
      <c r="F33" s="134"/>
      <c r="G33" s="93">
        <f t="shared" si="2"/>
        <v>0</v>
      </c>
      <c r="H33" s="94">
        <f t="shared" si="3"/>
        <v>0</v>
      </c>
      <c r="I33" s="144">
        <f t="shared" si="4"/>
        <v>0</v>
      </c>
      <c r="J33" s="93">
        <f t="shared" si="5"/>
        <v>0</v>
      </c>
      <c r="K33" s="96">
        <f t="shared" si="6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 t="e">
        <f t="shared" si="1"/>
        <v>#DIV/0!</v>
      </c>
      <c r="F34" s="134"/>
      <c r="G34" s="93">
        <f t="shared" si="2"/>
        <v>0</v>
      </c>
      <c r="H34" s="94">
        <f t="shared" si="3"/>
        <v>0</v>
      </c>
      <c r="I34" s="144">
        <f t="shared" si="4"/>
        <v>0</v>
      </c>
      <c r="J34" s="93">
        <f t="shared" si="5"/>
        <v>0</v>
      </c>
      <c r="K34" s="96">
        <f t="shared" si="6"/>
        <v>0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 t="e">
        <f t="shared" si="1"/>
        <v>#DIV/0!</v>
      </c>
      <c r="F35" s="137"/>
      <c r="G35" s="25">
        <f t="shared" si="2"/>
        <v>0</v>
      </c>
      <c r="H35" s="36">
        <f t="shared" si="3"/>
        <v>0</v>
      </c>
      <c r="I35" s="137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 t="e">
        <f t="shared" si="1"/>
        <v>#DIV/0!</v>
      </c>
      <c r="F36" s="131"/>
      <c r="G36" s="27">
        <f t="shared" si="2"/>
        <v>0</v>
      </c>
      <c r="H36" s="37">
        <f t="shared" si="3"/>
        <v>0</v>
      </c>
      <c r="I36" s="131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39"/>
      <c r="G37" s="27">
        <f aca="true" t="shared" si="9" ref="G37:G58">F37*1000/$G$2</f>
        <v>0</v>
      </c>
      <c r="H37" s="37">
        <f aca="true" t="shared" si="10" ref="H37:H57">F37*100/F$58</f>
        <v>0</v>
      </c>
      <c r="I37" s="131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 t="e">
        <f t="shared" si="8"/>
        <v>#DIV/0!</v>
      </c>
      <c r="F38" s="134"/>
      <c r="G38" s="93">
        <f t="shared" si="9"/>
        <v>0</v>
      </c>
      <c r="H38" s="94">
        <f t="shared" si="10"/>
        <v>0</v>
      </c>
      <c r="I38" s="144">
        <f t="shared" si="11"/>
        <v>0</v>
      </c>
      <c r="J38" s="93">
        <f t="shared" si="12"/>
        <v>0</v>
      </c>
      <c r="K38" s="112">
        <f t="shared" si="13"/>
        <v>0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 t="e">
        <f t="shared" si="8"/>
        <v>#DIV/0!</v>
      </c>
      <c r="F39" s="137"/>
      <c r="G39" s="18">
        <f t="shared" si="9"/>
        <v>0</v>
      </c>
      <c r="H39" s="31">
        <f t="shared" si="10"/>
        <v>0</v>
      </c>
      <c r="I39" s="137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 t="e">
        <f t="shared" si="8"/>
        <v>#DIV/0!</v>
      </c>
      <c r="F40" s="131"/>
      <c r="G40" s="12">
        <f t="shared" si="9"/>
        <v>0</v>
      </c>
      <c r="H40" s="32">
        <f t="shared" si="10"/>
        <v>0</v>
      </c>
      <c r="I40" s="131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 t="e">
        <f t="shared" si="8"/>
        <v>#DIV/0!</v>
      </c>
      <c r="F41" s="131"/>
      <c r="G41" s="12">
        <f t="shared" si="9"/>
        <v>0</v>
      </c>
      <c r="H41" s="32">
        <f t="shared" si="10"/>
        <v>0</v>
      </c>
      <c r="I41" s="131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 t="e">
        <f t="shared" si="8"/>
        <v>#DIV/0!</v>
      </c>
      <c r="F42" s="132"/>
      <c r="G42" s="12">
        <f t="shared" si="9"/>
        <v>0</v>
      </c>
      <c r="H42" s="32">
        <f t="shared" si="10"/>
        <v>0</v>
      </c>
      <c r="I42" s="131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 t="e">
        <f t="shared" si="8"/>
        <v>#DIV/0!</v>
      </c>
      <c r="F43" s="134"/>
      <c r="G43" s="93">
        <f t="shared" si="9"/>
        <v>0</v>
      </c>
      <c r="H43" s="94">
        <f t="shared" si="10"/>
        <v>0</v>
      </c>
      <c r="I43" s="144">
        <f t="shared" si="11"/>
        <v>0</v>
      </c>
      <c r="J43" s="93">
        <f t="shared" si="12"/>
        <v>0</v>
      </c>
      <c r="K43" s="112">
        <f t="shared" si="13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7"/>
        <v>0</v>
      </c>
      <c r="E44" s="31" t="e">
        <f t="shared" si="8"/>
        <v>#DIV/0!</v>
      </c>
      <c r="F44" s="142"/>
      <c r="G44" s="18">
        <f t="shared" si="9"/>
        <v>0</v>
      </c>
      <c r="H44" s="31">
        <f t="shared" si="10"/>
        <v>0</v>
      </c>
      <c r="I44" s="137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7"/>
        <v>0</v>
      </c>
      <c r="E45" s="32" t="e">
        <f t="shared" si="8"/>
        <v>#DIV/0!</v>
      </c>
      <c r="F45" s="140"/>
      <c r="G45" s="12">
        <f t="shared" si="9"/>
        <v>0</v>
      </c>
      <c r="H45" s="32">
        <f t="shared" si="10"/>
        <v>0</v>
      </c>
      <c r="I45" s="131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 t="e">
        <f t="shared" si="8"/>
        <v>#DIV/0!</v>
      </c>
      <c r="F46" s="134"/>
      <c r="G46" s="93">
        <f t="shared" si="9"/>
        <v>0</v>
      </c>
      <c r="H46" s="94">
        <f t="shared" si="10"/>
        <v>0</v>
      </c>
      <c r="I46" s="144">
        <f t="shared" si="11"/>
        <v>0</v>
      </c>
      <c r="J46" s="93">
        <f t="shared" si="12"/>
        <v>0</v>
      </c>
      <c r="K46" s="96">
        <f t="shared" si="13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 t="e">
        <f t="shared" si="8"/>
        <v>#DIV/0!</v>
      </c>
      <c r="F47" s="134"/>
      <c r="G47" s="93">
        <f t="shared" si="9"/>
        <v>0</v>
      </c>
      <c r="H47" s="94">
        <f t="shared" si="10"/>
        <v>0</v>
      </c>
      <c r="I47" s="144">
        <f t="shared" si="11"/>
        <v>0</v>
      </c>
      <c r="J47" s="93">
        <f t="shared" si="12"/>
        <v>0</v>
      </c>
      <c r="K47" s="96">
        <f t="shared" si="13"/>
        <v>0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7"/>
        <v>0</v>
      </c>
      <c r="E48" s="94" t="e">
        <f t="shared" si="8"/>
        <v>#DIV/0!</v>
      </c>
      <c r="F48" s="134"/>
      <c r="G48" s="93">
        <f t="shared" si="9"/>
        <v>0</v>
      </c>
      <c r="H48" s="94">
        <f t="shared" si="10"/>
        <v>0</v>
      </c>
      <c r="I48" s="144">
        <f t="shared" si="11"/>
        <v>0</v>
      </c>
      <c r="J48" s="93">
        <f t="shared" si="12"/>
        <v>0</v>
      </c>
      <c r="K48" s="96">
        <f t="shared" si="13"/>
        <v>0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 t="e">
        <f t="shared" si="8"/>
        <v>#DIV/0!</v>
      </c>
      <c r="F49" s="137"/>
      <c r="G49" s="18">
        <f t="shared" si="9"/>
        <v>0</v>
      </c>
      <c r="H49" s="31">
        <f t="shared" si="10"/>
        <v>0</v>
      </c>
      <c r="I49" s="137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 t="e">
        <f t="shared" si="8"/>
        <v>#DIV/0!</v>
      </c>
      <c r="F50" s="131"/>
      <c r="G50" s="12">
        <f t="shared" si="9"/>
        <v>0</v>
      </c>
      <c r="H50" s="32">
        <f t="shared" si="10"/>
        <v>0</v>
      </c>
      <c r="I50" s="131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7"/>
        <v>0</v>
      </c>
      <c r="E51" s="32" t="e">
        <f t="shared" si="8"/>
        <v>#DIV/0!</v>
      </c>
      <c r="F51" s="131"/>
      <c r="G51" s="12">
        <f t="shared" si="9"/>
        <v>0</v>
      </c>
      <c r="H51" s="32">
        <f t="shared" si="10"/>
        <v>0</v>
      </c>
      <c r="I51" s="131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 t="e">
        <f t="shared" si="8"/>
        <v>#DIV/0!</v>
      </c>
      <c r="F52" s="131"/>
      <c r="G52" s="12">
        <f t="shared" si="9"/>
        <v>0</v>
      </c>
      <c r="H52" s="32">
        <f t="shared" si="10"/>
        <v>0</v>
      </c>
      <c r="I52" s="131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 t="e">
        <f t="shared" si="8"/>
        <v>#DIV/0!</v>
      </c>
      <c r="F53" s="131"/>
      <c r="G53" s="12">
        <f t="shared" si="9"/>
        <v>0</v>
      </c>
      <c r="H53" s="32">
        <f t="shared" si="10"/>
        <v>0</v>
      </c>
      <c r="I53" s="131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 t="e">
        <f t="shared" si="8"/>
        <v>#DIV/0!</v>
      </c>
      <c r="F54" s="131"/>
      <c r="G54" s="12">
        <f t="shared" si="9"/>
        <v>0</v>
      </c>
      <c r="H54" s="32">
        <f t="shared" si="10"/>
        <v>0</v>
      </c>
      <c r="I54" s="131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 t="e">
        <f t="shared" si="8"/>
        <v>#DIV/0!</v>
      </c>
      <c r="F55" s="131"/>
      <c r="G55" s="12">
        <f t="shared" si="9"/>
        <v>0</v>
      </c>
      <c r="H55" s="32">
        <f t="shared" si="10"/>
        <v>0</v>
      </c>
      <c r="I55" s="131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 t="e">
        <f t="shared" si="8"/>
        <v>#DIV/0!</v>
      </c>
      <c r="F56" s="131"/>
      <c r="G56" s="12">
        <f t="shared" si="9"/>
        <v>0</v>
      </c>
      <c r="H56" s="32">
        <f t="shared" si="10"/>
        <v>0</v>
      </c>
      <c r="I56" s="131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 t="e">
        <f t="shared" si="8"/>
        <v>#DIV/0!</v>
      </c>
      <c r="F57" s="138"/>
      <c r="G57" s="12">
        <f t="shared" si="9"/>
        <v>0</v>
      </c>
      <c r="H57" s="32">
        <f t="shared" si="10"/>
        <v>0</v>
      </c>
      <c r="I57" s="131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1"/>
      <c r="B58" s="82" t="s">
        <v>22</v>
      </c>
      <c r="C58" s="147">
        <f>C48+C47+C46+C43+C38+C34+C33+C32+C27+C22+C18+C17+C16+C14+C13+C11+C10+C8+C5</f>
        <v>0</v>
      </c>
      <c r="D58" s="214">
        <f t="shared" si="7"/>
        <v>0</v>
      </c>
      <c r="E58" s="33"/>
      <c r="F58" s="144">
        <f>F48+F47+F46+F43+F38+F34+F33+F32+F27+F22+F18+F17+F16+F14+F13+F11+F10+F8+F5</f>
        <v>511</v>
      </c>
      <c r="G58" s="215">
        <f t="shared" si="9"/>
        <v>2.539729874131783</v>
      </c>
      <c r="H58" s="33"/>
      <c r="I58" s="144">
        <f>I48+I47+I46+I43+I38+I34+I33+I32+I27+I22+I18+I17+I16+I14+I13+I11+I10+I8+I5</f>
        <v>511</v>
      </c>
      <c r="J58" s="215">
        <f t="shared" si="12"/>
        <v>2.152303933956701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4" sqref="F1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9" t="s">
        <v>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0.25" customHeight="1" thickBot="1">
      <c r="A2" s="21"/>
      <c r="B2" s="22"/>
      <c r="C2" s="2"/>
      <c r="D2" s="233">
        <v>36217.5</v>
      </c>
      <c r="E2" s="23"/>
      <c r="F2" s="23"/>
      <c r="G2" s="233">
        <f>J2-D2</f>
        <v>201202.5</v>
      </c>
      <c r="H2" s="2"/>
      <c r="I2" s="2"/>
      <c r="J2" s="233">
        <v>237420</v>
      </c>
      <c r="K2" s="2"/>
    </row>
    <row r="3" spans="1:11" ht="12.75">
      <c r="A3" s="241" t="s">
        <v>24</v>
      </c>
      <c r="B3" s="243" t="s">
        <v>5</v>
      </c>
      <c r="C3" s="129" t="s">
        <v>1</v>
      </c>
      <c r="D3" s="128"/>
      <c r="E3" s="128"/>
      <c r="F3" s="129" t="s">
        <v>2</v>
      </c>
      <c r="G3" s="128"/>
      <c r="H3" s="128"/>
      <c r="I3" s="129" t="s">
        <v>3</v>
      </c>
      <c r="J3" s="128"/>
      <c r="K3" s="130"/>
    </row>
    <row r="4" spans="1:11" ht="33.75" customHeight="1" thickBot="1">
      <c r="A4" s="252"/>
      <c r="B4" s="244"/>
      <c r="C4" s="125" t="s">
        <v>6</v>
      </c>
      <c r="D4" s="123" t="s">
        <v>7</v>
      </c>
      <c r="E4" s="124" t="s">
        <v>8</v>
      </c>
      <c r="F4" s="125" t="s">
        <v>6</v>
      </c>
      <c r="G4" s="123" t="s">
        <v>7</v>
      </c>
      <c r="H4" s="124" t="s">
        <v>8</v>
      </c>
      <c r="I4" s="125" t="s">
        <v>6</v>
      </c>
      <c r="J4" s="123" t="s">
        <v>7</v>
      </c>
      <c r="K4" s="126" t="s">
        <v>8</v>
      </c>
    </row>
    <row r="5" spans="1:11" ht="16.5" customHeight="1" thickBot="1">
      <c r="A5" s="89" t="s">
        <v>9</v>
      </c>
      <c r="B5" s="153" t="s">
        <v>26</v>
      </c>
      <c r="C5" s="144"/>
      <c r="D5" s="93">
        <f aca="true" t="shared" si="0" ref="D5:D36">C5*1000/$D$2</f>
        <v>0</v>
      </c>
      <c r="E5" s="94">
        <f aca="true" t="shared" si="1" ref="E5:E36">IF(C$58=0,0,C5*100/C$58)</f>
        <v>0</v>
      </c>
      <c r="F5" s="134"/>
      <c r="G5" s="93">
        <f aca="true" t="shared" si="2" ref="G5:G36">F5*1000/$G$2</f>
        <v>0</v>
      </c>
      <c r="H5" s="94">
        <f aca="true" t="shared" si="3" ref="H5:H36">F5*100/F$58</f>
        <v>0</v>
      </c>
      <c r="I5" s="144">
        <f aca="true" t="shared" si="4" ref="I5:I36">SUM(C5,F5)</f>
        <v>0</v>
      </c>
      <c r="J5" s="93">
        <f aca="true" t="shared" si="5" ref="J5:J36">I5*1000/$J$2</f>
        <v>0</v>
      </c>
      <c r="K5" s="96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5"/>
      <c r="D6" s="18">
        <f t="shared" si="0"/>
        <v>0</v>
      </c>
      <c r="E6" s="31">
        <f t="shared" si="1"/>
        <v>0</v>
      </c>
      <c r="F6" s="137"/>
      <c r="G6" s="18">
        <f t="shared" si="2"/>
        <v>0</v>
      </c>
      <c r="H6" s="31">
        <f t="shared" si="3"/>
        <v>0</v>
      </c>
      <c r="I6" s="137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6"/>
      <c r="D7" s="12">
        <f t="shared" si="0"/>
        <v>0</v>
      </c>
      <c r="E7" s="32">
        <f t="shared" si="1"/>
        <v>0</v>
      </c>
      <c r="F7" s="132"/>
      <c r="G7" s="14">
        <f t="shared" si="2"/>
        <v>0</v>
      </c>
      <c r="H7" s="35">
        <f t="shared" si="3"/>
        <v>0</v>
      </c>
      <c r="I7" s="139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89" t="s">
        <v>10</v>
      </c>
      <c r="B8" s="99" t="s">
        <v>38</v>
      </c>
      <c r="C8" s="147"/>
      <c r="D8" s="93">
        <f t="shared" si="0"/>
        <v>0</v>
      </c>
      <c r="E8" s="94">
        <f t="shared" si="1"/>
        <v>0</v>
      </c>
      <c r="F8" s="134"/>
      <c r="G8" s="93">
        <f t="shared" si="2"/>
        <v>0</v>
      </c>
      <c r="H8" s="94">
        <f t="shared" si="3"/>
        <v>0</v>
      </c>
      <c r="I8" s="144">
        <f t="shared" si="4"/>
        <v>0</v>
      </c>
      <c r="J8" s="93">
        <f t="shared" si="5"/>
        <v>0</v>
      </c>
      <c r="K8" s="96">
        <f t="shared" si="6"/>
        <v>0</v>
      </c>
    </row>
    <row r="9" spans="1:11" s="1" customFormat="1" ht="15" customHeight="1" thickBot="1">
      <c r="A9" s="16"/>
      <c r="B9" s="40" t="s">
        <v>39</v>
      </c>
      <c r="C9" s="145"/>
      <c r="D9" s="18">
        <f t="shared" si="0"/>
        <v>0</v>
      </c>
      <c r="E9" s="31">
        <f t="shared" si="1"/>
        <v>0</v>
      </c>
      <c r="F9" s="132"/>
      <c r="G9" s="18">
        <f t="shared" si="2"/>
        <v>0</v>
      </c>
      <c r="H9" s="31">
        <f t="shared" si="3"/>
        <v>0</v>
      </c>
      <c r="I9" s="137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0" t="s">
        <v>11</v>
      </c>
      <c r="B10" s="91" t="s">
        <v>40</v>
      </c>
      <c r="C10" s="147"/>
      <c r="D10" s="93">
        <f t="shared" si="0"/>
        <v>0</v>
      </c>
      <c r="E10" s="94">
        <f t="shared" si="1"/>
        <v>0</v>
      </c>
      <c r="F10" s="134"/>
      <c r="G10" s="93">
        <f t="shared" si="2"/>
        <v>0</v>
      </c>
      <c r="H10" s="94">
        <f t="shared" si="3"/>
        <v>0</v>
      </c>
      <c r="I10" s="144">
        <f t="shared" si="4"/>
        <v>0</v>
      </c>
      <c r="J10" s="93">
        <f t="shared" si="5"/>
        <v>0</v>
      </c>
      <c r="K10" s="96">
        <f t="shared" si="6"/>
        <v>0</v>
      </c>
    </row>
    <row r="11" spans="1:11" s="6" customFormat="1" ht="30" customHeight="1" thickBot="1">
      <c r="A11" s="97" t="s">
        <v>12</v>
      </c>
      <c r="B11" s="91" t="s">
        <v>41</v>
      </c>
      <c r="C11" s="147"/>
      <c r="D11" s="93">
        <f t="shared" si="0"/>
        <v>0</v>
      </c>
      <c r="E11" s="94">
        <f t="shared" si="1"/>
        <v>0</v>
      </c>
      <c r="F11" s="134"/>
      <c r="G11" s="93">
        <f t="shared" si="2"/>
        <v>0</v>
      </c>
      <c r="H11" s="94">
        <f t="shared" si="3"/>
        <v>0</v>
      </c>
      <c r="I11" s="144">
        <f t="shared" si="4"/>
        <v>0</v>
      </c>
      <c r="J11" s="93">
        <f t="shared" si="5"/>
        <v>0</v>
      </c>
      <c r="K11" s="96">
        <f t="shared" si="6"/>
        <v>0</v>
      </c>
    </row>
    <row r="12" spans="1:11" s="6" customFormat="1" ht="16.5" customHeight="1" thickBot="1">
      <c r="A12" s="17"/>
      <c r="B12" s="41" t="s">
        <v>78</v>
      </c>
      <c r="C12" s="148"/>
      <c r="D12" s="29">
        <f t="shared" si="0"/>
        <v>0</v>
      </c>
      <c r="E12" s="34">
        <f t="shared" si="1"/>
        <v>0</v>
      </c>
      <c r="F12" s="132"/>
      <c r="G12" s="29">
        <f t="shared" si="2"/>
        <v>0</v>
      </c>
      <c r="H12" s="34">
        <f t="shared" si="3"/>
        <v>0</v>
      </c>
      <c r="I12" s="132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8" t="s">
        <v>13</v>
      </c>
      <c r="B13" s="99" t="s">
        <v>42</v>
      </c>
      <c r="C13" s="161">
        <v>1</v>
      </c>
      <c r="D13" s="101">
        <f t="shared" si="0"/>
        <v>0.02761096155173604</v>
      </c>
      <c r="E13" s="102">
        <f t="shared" si="1"/>
        <v>100</v>
      </c>
      <c r="F13" s="134">
        <v>1329</v>
      </c>
      <c r="G13" s="101">
        <f t="shared" si="2"/>
        <v>6.60528571961084</v>
      </c>
      <c r="H13" s="102">
        <f t="shared" si="3"/>
        <v>100</v>
      </c>
      <c r="I13" s="162">
        <f t="shared" si="4"/>
        <v>1330</v>
      </c>
      <c r="J13" s="101">
        <f t="shared" si="5"/>
        <v>5.601886951394154</v>
      </c>
      <c r="K13" s="103">
        <f t="shared" si="6"/>
        <v>100</v>
      </c>
    </row>
    <row r="14" spans="1:11" s="6" customFormat="1" ht="15.75" customHeight="1" thickBot="1">
      <c r="A14" s="97" t="s">
        <v>14</v>
      </c>
      <c r="B14" s="91" t="s">
        <v>43</v>
      </c>
      <c r="C14" s="147"/>
      <c r="D14" s="93">
        <f t="shared" si="0"/>
        <v>0</v>
      </c>
      <c r="E14" s="94">
        <f t="shared" si="1"/>
        <v>0</v>
      </c>
      <c r="F14" s="134"/>
      <c r="G14" s="93">
        <f t="shared" si="2"/>
        <v>0</v>
      </c>
      <c r="H14" s="94">
        <f t="shared" si="3"/>
        <v>0</v>
      </c>
      <c r="I14" s="144">
        <f t="shared" si="4"/>
        <v>0</v>
      </c>
      <c r="J14" s="93">
        <f t="shared" si="5"/>
        <v>0</v>
      </c>
      <c r="K14" s="112">
        <f t="shared" si="6"/>
        <v>0</v>
      </c>
    </row>
    <row r="15" spans="1:11" s="1" customFormat="1" ht="15.75" customHeight="1" thickBot="1">
      <c r="A15" s="4"/>
      <c r="B15" s="42" t="s">
        <v>44</v>
      </c>
      <c r="C15" s="149"/>
      <c r="D15" s="14">
        <f t="shared" si="0"/>
        <v>0</v>
      </c>
      <c r="E15" s="35">
        <f t="shared" si="1"/>
        <v>0</v>
      </c>
      <c r="F15" s="132"/>
      <c r="G15" s="14">
        <f t="shared" si="2"/>
        <v>0</v>
      </c>
      <c r="H15" s="35">
        <f t="shared" si="3"/>
        <v>0</v>
      </c>
      <c r="I15" s="139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4" t="s">
        <v>15</v>
      </c>
      <c r="B16" s="99" t="s">
        <v>27</v>
      </c>
      <c r="C16" s="150"/>
      <c r="D16" s="106">
        <f t="shared" si="0"/>
        <v>0</v>
      </c>
      <c r="E16" s="107">
        <f t="shared" si="1"/>
        <v>0</v>
      </c>
      <c r="F16" s="134"/>
      <c r="G16" s="106">
        <f t="shared" si="2"/>
        <v>0</v>
      </c>
      <c r="H16" s="107">
        <f t="shared" si="3"/>
        <v>0</v>
      </c>
      <c r="I16" s="134">
        <f t="shared" si="4"/>
        <v>0</v>
      </c>
      <c r="J16" s="106">
        <f t="shared" si="5"/>
        <v>0</v>
      </c>
      <c r="K16" s="108">
        <f t="shared" si="6"/>
        <v>0</v>
      </c>
    </row>
    <row r="17" spans="1:11" s="6" customFormat="1" ht="18" customHeight="1" thickBot="1">
      <c r="A17" s="109" t="s">
        <v>16</v>
      </c>
      <c r="B17" s="91" t="s">
        <v>45</v>
      </c>
      <c r="C17" s="147"/>
      <c r="D17" s="93">
        <f t="shared" si="0"/>
        <v>0</v>
      </c>
      <c r="E17" s="94">
        <f t="shared" si="1"/>
        <v>0</v>
      </c>
      <c r="F17" s="136"/>
      <c r="G17" s="93">
        <f t="shared" si="2"/>
        <v>0</v>
      </c>
      <c r="H17" s="94">
        <f t="shared" si="3"/>
        <v>0</v>
      </c>
      <c r="I17" s="144">
        <f t="shared" si="4"/>
        <v>0</v>
      </c>
      <c r="J17" s="93">
        <f t="shared" si="5"/>
        <v>0</v>
      </c>
      <c r="K17" s="96">
        <f t="shared" si="6"/>
        <v>0</v>
      </c>
    </row>
    <row r="18" spans="1:11" s="6" customFormat="1" ht="18" customHeight="1" thickBot="1">
      <c r="A18" s="97" t="s">
        <v>17</v>
      </c>
      <c r="B18" s="155" t="s">
        <v>46</v>
      </c>
      <c r="C18" s="147"/>
      <c r="D18" s="93">
        <f t="shared" si="0"/>
        <v>0</v>
      </c>
      <c r="E18" s="94">
        <f t="shared" si="1"/>
        <v>0</v>
      </c>
      <c r="F18" s="134"/>
      <c r="G18" s="93">
        <f t="shared" si="2"/>
        <v>0</v>
      </c>
      <c r="H18" s="94">
        <f t="shared" si="3"/>
        <v>0</v>
      </c>
      <c r="I18" s="144">
        <f t="shared" si="4"/>
        <v>0</v>
      </c>
      <c r="J18" s="93">
        <f t="shared" si="5"/>
        <v>0</v>
      </c>
      <c r="K18" s="96">
        <f t="shared" si="6"/>
        <v>0</v>
      </c>
    </row>
    <row r="19" spans="1:11" s="1" customFormat="1" ht="14.25" customHeight="1">
      <c r="A19" s="4"/>
      <c r="B19" s="38" t="s">
        <v>47</v>
      </c>
      <c r="C19" s="145"/>
      <c r="D19" s="18">
        <f t="shared" si="0"/>
        <v>0</v>
      </c>
      <c r="E19" s="31">
        <f t="shared" si="1"/>
        <v>0</v>
      </c>
      <c r="F19" s="137"/>
      <c r="G19" s="18">
        <f t="shared" si="2"/>
        <v>0</v>
      </c>
      <c r="H19" s="31">
        <f t="shared" si="3"/>
        <v>0</v>
      </c>
      <c r="I19" s="137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1"/>
      <c r="D20" s="12">
        <f t="shared" si="0"/>
        <v>0</v>
      </c>
      <c r="E20" s="32">
        <f t="shared" si="1"/>
        <v>0</v>
      </c>
      <c r="F20" s="131"/>
      <c r="G20" s="12">
        <f t="shared" si="2"/>
        <v>0</v>
      </c>
      <c r="H20" s="32">
        <f t="shared" si="3"/>
        <v>0</v>
      </c>
      <c r="I20" s="131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1"/>
      <c r="D21" s="12">
        <f t="shared" si="0"/>
        <v>0</v>
      </c>
      <c r="E21" s="32">
        <f t="shared" si="1"/>
        <v>0</v>
      </c>
      <c r="F21" s="132"/>
      <c r="G21" s="12">
        <f t="shared" si="2"/>
        <v>0</v>
      </c>
      <c r="H21" s="32">
        <f t="shared" si="3"/>
        <v>0</v>
      </c>
      <c r="I21" s="131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7" t="s">
        <v>28</v>
      </c>
      <c r="B22" s="91" t="s">
        <v>50</v>
      </c>
      <c r="C22" s="147"/>
      <c r="D22" s="93">
        <f t="shared" si="0"/>
        <v>0</v>
      </c>
      <c r="E22" s="94">
        <f t="shared" si="1"/>
        <v>0</v>
      </c>
      <c r="F22" s="134"/>
      <c r="G22" s="93">
        <f t="shared" si="2"/>
        <v>0</v>
      </c>
      <c r="H22" s="94">
        <f t="shared" si="3"/>
        <v>0</v>
      </c>
      <c r="I22" s="144">
        <f t="shared" si="4"/>
        <v>0</v>
      </c>
      <c r="J22" s="93">
        <f t="shared" si="5"/>
        <v>0</v>
      </c>
      <c r="K22" s="96">
        <f t="shared" si="6"/>
        <v>0</v>
      </c>
    </row>
    <row r="23" spans="1:11" s="1" customFormat="1" ht="15.75" customHeight="1">
      <c r="A23" s="4"/>
      <c r="B23" s="40" t="s">
        <v>51</v>
      </c>
      <c r="C23" s="145"/>
      <c r="D23" s="18">
        <f t="shared" si="0"/>
        <v>0</v>
      </c>
      <c r="E23" s="31">
        <f t="shared" si="1"/>
        <v>0</v>
      </c>
      <c r="F23" s="137"/>
      <c r="G23" s="18">
        <f t="shared" si="2"/>
        <v>0</v>
      </c>
      <c r="H23" s="31">
        <f t="shared" si="3"/>
        <v>0</v>
      </c>
      <c r="I23" s="137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6"/>
      <c r="D24" s="12">
        <f t="shared" si="0"/>
        <v>0</v>
      </c>
      <c r="E24" s="32">
        <f t="shared" si="1"/>
        <v>0</v>
      </c>
      <c r="F24" s="131"/>
      <c r="G24" s="12">
        <f t="shared" si="2"/>
        <v>0</v>
      </c>
      <c r="H24" s="32">
        <f t="shared" si="3"/>
        <v>0</v>
      </c>
      <c r="I24" s="131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6"/>
      <c r="D25" s="12">
        <f t="shared" si="0"/>
        <v>0</v>
      </c>
      <c r="E25" s="32">
        <f t="shared" si="1"/>
        <v>0</v>
      </c>
      <c r="F25" s="131"/>
      <c r="G25" s="12">
        <f t="shared" si="2"/>
        <v>0</v>
      </c>
      <c r="H25" s="32">
        <f t="shared" si="3"/>
        <v>0</v>
      </c>
      <c r="I25" s="131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6"/>
      <c r="D26" s="12">
        <f t="shared" si="0"/>
        <v>0</v>
      </c>
      <c r="E26" s="32">
        <f t="shared" si="1"/>
        <v>0</v>
      </c>
      <c r="F26" s="132"/>
      <c r="G26" s="12">
        <f t="shared" si="2"/>
        <v>0</v>
      </c>
      <c r="H26" s="32">
        <f t="shared" si="3"/>
        <v>0</v>
      </c>
      <c r="I26" s="131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7" t="s">
        <v>18</v>
      </c>
      <c r="B27" s="91" t="s">
        <v>53</v>
      </c>
      <c r="C27" s="147"/>
      <c r="D27" s="93">
        <f t="shared" si="0"/>
        <v>0</v>
      </c>
      <c r="E27" s="94">
        <f t="shared" si="1"/>
        <v>0</v>
      </c>
      <c r="F27" s="134"/>
      <c r="G27" s="93">
        <f t="shared" si="2"/>
        <v>0</v>
      </c>
      <c r="H27" s="94">
        <f t="shared" si="3"/>
        <v>0</v>
      </c>
      <c r="I27" s="144">
        <f t="shared" si="4"/>
        <v>0</v>
      </c>
      <c r="J27" s="93">
        <f t="shared" si="5"/>
        <v>0</v>
      </c>
      <c r="K27" s="96">
        <f t="shared" si="6"/>
        <v>0</v>
      </c>
    </row>
    <row r="28" spans="1:11" s="1" customFormat="1" ht="15" customHeight="1">
      <c r="A28" s="4"/>
      <c r="B28" s="40" t="s">
        <v>54</v>
      </c>
      <c r="C28" s="145"/>
      <c r="D28" s="18">
        <f t="shared" si="0"/>
        <v>0</v>
      </c>
      <c r="E28" s="31">
        <f t="shared" si="1"/>
        <v>0</v>
      </c>
      <c r="F28" s="137"/>
      <c r="G28" s="18">
        <f t="shared" si="2"/>
        <v>0</v>
      </c>
      <c r="H28" s="31">
        <f t="shared" si="3"/>
        <v>0</v>
      </c>
      <c r="I28" s="137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6"/>
      <c r="D29" s="12">
        <f t="shared" si="0"/>
        <v>0</v>
      </c>
      <c r="E29" s="32">
        <f t="shared" si="1"/>
        <v>0</v>
      </c>
      <c r="F29" s="131"/>
      <c r="G29" s="12">
        <f t="shared" si="2"/>
        <v>0</v>
      </c>
      <c r="H29" s="32">
        <f t="shared" si="3"/>
        <v>0</v>
      </c>
      <c r="I29" s="131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6"/>
      <c r="D30" s="12">
        <f t="shared" si="0"/>
        <v>0</v>
      </c>
      <c r="E30" s="32">
        <f t="shared" si="1"/>
        <v>0</v>
      </c>
      <c r="F30" s="138"/>
      <c r="G30" s="12">
        <f t="shared" si="2"/>
        <v>0</v>
      </c>
      <c r="H30" s="32">
        <f t="shared" si="3"/>
        <v>0</v>
      </c>
      <c r="I30" s="131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6"/>
      <c r="D31" s="12">
        <f t="shared" si="0"/>
        <v>0</v>
      </c>
      <c r="E31" s="32">
        <f t="shared" si="1"/>
        <v>0</v>
      </c>
      <c r="F31" s="135"/>
      <c r="G31" s="12">
        <f t="shared" si="2"/>
        <v>0</v>
      </c>
      <c r="H31" s="32">
        <f t="shared" si="3"/>
        <v>0</v>
      </c>
      <c r="I31" s="131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8" t="s">
        <v>75</v>
      </c>
      <c r="B32" s="91" t="s">
        <v>61</v>
      </c>
      <c r="C32" s="147"/>
      <c r="D32" s="93">
        <f t="shared" si="0"/>
        <v>0</v>
      </c>
      <c r="E32" s="94">
        <f t="shared" si="1"/>
        <v>0</v>
      </c>
      <c r="F32" s="134"/>
      <c r="G32" s="93">
        <f t="shared" si="2"/>
        <v>0</v>
      </c>
      <c r="H32" s="94">
        <f t="shared" si="3"/>
        <v>0</v>
      </c>
      <c r="I32" s="144">
        <f t="shared" si="4"/>
        <v>0</v>
      </c>
      <c r="J32" s="93">
        <f t="shared" si="5"/>
        <v>0</v>
      </c>
      <c r="K32" s="96">
        <f t="shared" si="6"/>
        <v>0</v>
      </c>
    </row>
    <row r="33" spans="1:11" s="1" customFormat="1" ht="26.25" thickBot="1">
      <c r="A33" s="98" t="s">
        <v>76</v>
      </c>
      <c r="B33" s="91" t="s">
        <v>62</v>
      </c>
      <c r="C33" s="147"/>
      <c r="D33" s="93">
        <f t="shared" si="0"/>
        <v>0</v>
      </c>
      <c r="E33" s="94">
        <f t="shared" si="1"/>
        <v>0</v>
      </c>
      <c r="F33" s="134"/>
      <c r="G33" s="93">
        <f t="shared" si="2"/>
        <v>0</v>
      </c>
      <c r="H33" s="94">
        <f t="shared" si="3"/>
        <v>0</v>
      </c>
      <c r="I33" s="144">
        <f t="shared" si="4"/>
        <v>0</v>
      </c>
      <c r="J33" s="93">
        <f t="shared" si="5"/>
        <v>0</v>
      </c>
      <c r="K33" s="96">
        <f t="shared" si="6"/>
        <v>0</v>
      </c>
    </row>
    <row r="34" spans="1:11" s="6" customFormat="1" ht="21" customHeight="1" thickBot="1">
      <c r="A34" s="97" t="s">
        <v>19</v>
      </c>
      <c r="B34" s="91" t="s">
        <v>58</v>
      </c>
      <c r="C34" s="147"/>
      <c r="D34" s="93">
        <f t="shared" si="0"/>
        <v>0</v>
      </c>
      <c r="E34" s="94">
        <f t="shared" si="1"/>
        <v>0</v>
      </c>
      <c r="F34" s="134"/>
      <c r="G34" s="93">
        <f t="shared" si="2"/>
        <v>0</v>
      </c>
      <c r="H34" s="94">
        <f t="shared" si="3"/>
        <v>0</v>
      </c>
      <c r="I34" s="144">
        <f t="shared" si="4"/>
        <v>0</v>
      </c>
      <c r="J34" s="93">
        <f t="shared" si="5"/>
        <v>0</v>
      </c>
      <c r="K34" s="96">
        <f t="shared" si="6"/>
        <v>0</v>
      </c>
    </row>
    <row r="35" spans="1:11" s="1" customFormat="1" ht="12.75">
      <c r="A35" s="4"/>
      <c r="B35" s="40" t="s">
        <v>59</v>
      </c>
      <c r="C35" s="145"/>
      <c r="D35" s="25">
        <f t="shared" si="0"/>
        <v>0</v>
      </c>
      <c r="E35" s="36">
        <f t="shared" si="1"/>
        <v>0</v>
      </c>
      <c r="F35" s="137"/>
      <c r="G35" s="25">
        <f t="shared" si="2"/>
        <v>0</v>
      </c>
      <c r="H35" s="36">
        <f t="shared" si="3"/>
        <v>0</v>
      </c>
      <c r="I35" s="137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6"/>
      <c r="D36" s="27">
        <f t="shared" si="0"/>
        <v>0</v>
      </c>
      <c r="E36" s="37">
        <f t="shared" si="1"/>
        <v>0</v>
      </c>
      <c r="F36" s="131"/>
      <c r="G36" s="27">
        <f t="shared" si="2"/>
        <v>0</v>
      </c>
      <c r="H36" s="37">
        <f t="shared" si="3"/>
        <v>0</v>
      </c>
      <c r="I36" s="131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6"/>
      <c r="D37" s="27">
        <f aca="true" t="shared" si="7" ref="D37:D58">C37*1000/$D$2</f>
        <v>0</v>
      </c>
      <c r="E37" s="37">
        <f aca="true" t="shared" si="8" ref="E37:E57">IF(C$58=0,0,C37*100/C$58)</f>
        <v>0</v>
      </c>
      <c r="F37" s="139"/>
      <c r="G37" s="27">
        <f aca="true" t="shared" si="9" ref="G37:G58">F37*1000/$G$2</f>
        <v>0</v>
      </c>
      <c r="H37" s="37">
        <f aca="true" t="shared" si="10" ref="H37:H57">F37*100/F$58</f>
        <v>0</v>
      </c>
      <c r="I37" s="131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7" t="s">
        <v>20</v>
      </c>
      <c r="B38" s="91" t="s">
        <v>32</v>
      </c>
      <c r="C38" s="147"/>
      <c r="D38" s="93">
        <f t="shared" si="7"/>
        <v>0</v>
      </c>
      <c r="E38" s="94">
        <f t="shared" si="8"/>
        <v>0</v>
      </c>
      <c r="F38" s="134"/>
      <c r="G38" s="93">
        <f t="shared" si="9"/>
        <v>0</v>
      </c>
      <c r="H38" s="94">
        <f t="shared" si="10"/>
        <v>0</v>
      </c>
      <c r="I38" s="144">
        <f t="shared" si="11"/>
        <v>0</v>
      </c>
      <c r="J38" s="93">
        <f t="shared" si="12"/>
        <v>0</v>
      </c>
      <c r="K38" s="112">
        <f t="shared" si="13"/>
        <v>0</v>
      </c>
    </row>
    <row r="39" spans="1:11" s="1" customFormat="1" ht="12.75">
      <c r="A39" s="4"/>
      <c r="B39" s="40" t="s">
        <v>60</v>
      </c>
      <c r="C39" s="145"/>
      <c r="D39" s="18">
        <f t="shared" si="7"/>
        <v>0</v>
      </c>
      <c r="E39" s="31">
        <f t="shared" si="8"/>
        <v>0</v>
      </c>
      <c r="F39" s="137"/>
      <c r="G39" s="18">
        <f t="shared" si="9"/>
        <v>0</v>
      </c>
      <c r="H39" s="31">
        <f t="shared" si="10"/>
        <v>0</v>
      </c>
      <c r="I39" s="137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6"/>
      <c r="D40" s="12">
        <f t="shared" si="7"/>
        <v>0</v>
      </c>
      <c r="E40" s="32">
        <f t="shared" si="8"/>
        <v>0</v>
      </c>
      <c r="F40" s="131"/>
      <c r="G40" s="12">
        <f t="shared" si="9"/>
        <v>0</v>
      </c>
      <c r="H40" s="32">
        <f t="shared" si="10"/>
        <v>0</v>
      </c>
      <c r="I40" s="131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6"/>
      <c r="D41" s="12">
        <f t="shared" si="7"/>
        <v>0</v>
      </c>
      <c r="E41" s="32">
        <f t="shared" si="8"/>
        <v>0</v>
      </c>
      <c r="F41" s="131"/>
      <c r="G41" s="12">
        <f t="shared" si="9"/>
        <v>0</v>
      </c>
      <c r="H41" s="32">
        <f t="shared" si="10"/>
        <v>0</v>
      </c>
      <c r="I41" s="131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6"/>
      <c r="D42" s="12">
        <f t="shared" si="7"/>
        <v>0</v>
      </c>
      <c r="E42" s="32">
        <f t="shared" si="8"/>
        <v>0</v>
      </c>
      <c r="F42" s="132"/>
      <c r="G42" s="12">
        <f t="shared" si="9"/>
        <v>0</v>
      </c>
      <c r="H42" s="32">
        <f t="shared" si="10"/>
        <v>0</v>
      </c>
      <c r="I42" s="131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7" t="s">
        <v>21</v>
      </c>
      <c r="B43" s="91" t="s">
        <v>64</v>
      </c>
      <c r="C43" s="147"/>
      <c r="D43" s="93">
        <f t="shared" si="7"/>
        <v>0</v>
      </c>
      <c r="E43" s="94">
        <f t="shared" si="8"/>
        <v>0</v>
      </c>
      <c r="F43" s="134"/>
      <c r="G43" s="93">
        <f t="shared" si="9"/>
        <v>0</v>
      </c>
      <c r="H43" s="94">
        <f t="shared" si="10"/>
        <v>0</v>
      </c>
      <c r="I43" s="144">
        <f t="shared" si="11"/>
        <v>0</v>
      </c>
      <c r="J43" s="93">
        <f t="shared" si="12"/>
        <v>0</v>
      </c>
      <c r="K43" s="112">
        <f t="shared" si="13"/>
        <v>0</v>
      </c>
    </row>
    <row r="44" spans="1:11" s="1" customFormat="1" ht="33.75" customHeight="1" thickBot="1">
      <c r="A44" s="9"/>
      <c r="B44" s="160" t="s">
        <v>81</v>
      </c>
      <c r="C44" s="145"/>
      <c r="D44" s="18">
        <f t="shared" si="7"/>
        <v>0</v>
      </c>
      <c r="E44" s="31">
        <f t="shared" si="8"/>
        <v>0</v>
      </c>
      <c r="F44" s="142"/>
      <c r="G44" s="18">
        <f t="shared" si="9"/>
        <v>0</v>
      </c>
      <c r="H44" s="31">
        <f t="shared" si="10"/>
        <v>0</v>
      </c>
      <c r="I44" s="137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8" t="s">
        <v>79</v>
      </c>
      <c r="C45" s="146"/>
      <c r="D45" s="12">
        <f t="shared" si="7"/>
        <v>0</v>
      </c>
      <c r="E45" s="32">
        <f t="shared" si="8"/>
        <v>0</v>
      </c>
      <c r="F45" s="140"/>
      <c r="G45" s="12">
        <f t="shared" si="9"/>
        <v>0</v>
      </c>
      <c r="H45" s="32">
        <f t="shared" si="10"/>
        <v>0</v>
      </c>
      <c r="I45" s="131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8" t="s">
        <v>77</v>
      </c>
      <c r="B46" s="91" t="s">
        <v>63</v>
      </c>
      <c r="C46" s="147"/>
      <c r="D46" s="93">
        <f t="shared" si="7"/>
        <v>0</v>
      </c>
      <c r="E46" s="94">
        <f t="shared" si="8"/>
        <v>0</v>
      </c>
      <c r="F46" s="134"/>
      <c r="G46" s="93">
        <f t="shared" si="9"/>
        <v>0</v>
      </c>
      <c r="H46" s="94">
        <f t="shared" si="10"/>
        <v>0</v>
      </c>
      <c r="I46" s="144">
        <f t="shared" si="11"/>
        <v>0</v>
      </c>
      <c r="J46" s="93">
        <f t="shared" si="12"/>
        <v>0</v>
      </c>
      <c r="K46" s="96">
        <f t="shared" si="13"/>
        <v>0</v>
      </c>
    </row>
    <row r="47" spans="1:11" s="6" customFormat="1" ht="21" customHeight="1" thickBot="1">
      <c r="A47" s="98" t="s">
        <v>29</v>
      </c>
      <c r="B47" s="91" t="s">
        <v>65</v>
      </c>
      <c r="C47" s="147"/>
      <c r="D47" s="93">
        <f t="shared" si="7"/>
        <v>0</v>
      </c>
      <c r="E47" s="94">
        <f t="shared" si="8"/>
        <v>0</v>
      </c>
      <c r="F47" s="134"/>
      <c r="G47" s="93">
        <f t="shared" si="9"/>
        <v>0</v>
      </c>
      <c r="H47" s="94">
        <f t="shared" si="10"/>
        <v>0</v>
      </c>
      <c r="I47" s="144">
        <f t="shared" si="11"/>
        <v>0</v>
      </c>
      <c r="J47" s="93">
        <f t="shared" si="12"/>
        <v>0</v>
      </c>
      <c r="K47" s="96">
        <f t="shared" si="13"/>
        <v>0</v>
      </c>
    </row>
    <row r="48" spans="1:11" s="6" customFormat="1" ht="19.5" customHeight="1" thickBot="1">
      <c r="A48" s="97" t="s">
        <v>30</v>
      </c>
      <c r="B48" s="91" t="s">
        <v>66</v>
      </c>
      <c r="C48" s="147"/>
      <c r="D48" s="93">
        <f t="shared" si="7"/>
        <v>0</v>
      </c>
      <c r="E48" s="94">
        <f t="shared" si="8"/>
        <v>0</v>
      </c>
      <c r="F48" s="134"/>
      <c r="G48" s="93">
        <f t="shared" si="9"/>
        <v>0</v>
      </c>
      <c r="H48" s="94">
        <f t="shared" si="10"/>
        <v>0</v>
      </c>
      <c r="I48" s="144">
        <f t="shared" si="11"/>
        <v>0</v>
      </c>
      <c r="J48" s="93">
        <f t="shared" si="12"/>
        <v>0</v>
      </c>
      <c r="K48" s="96">
        <f t="shared" si="13"/>
        <v>0</v>
      </c>
    </row>
    <row r="49" spans="1:11" s="1" customFormat="1" ht="17.25" customHeight="1">
      <c r="A49" s="4"/>
      <c r="B49" s="40" t="s">
        <v>67</v>
      </c>
      <c r="C49" s="145"/>
      <c r="D49" s="18">
        <f t="shared" si="7"/>
        <v>0</v>
      </c>
      <c r="E49" s="31">
        <f t="shared" si="8"/>
        <v>0</v>
      </c>
      <c r="F49" s="137"/>
      <c r="G49" s="18">
        <f t="shared" si="9"/>
        <v>0</v>
      </c>
      <c r="H49" s="31">
        <f t="shared" si="10"/>
        <v>0</v>
      </c>
      <c r="I49" s="137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6"/>
      <c r="D50" s="12">
        <f t="shared" si="7"/>
        <v>0</v>
      </c>
      <c r="E50" s="32">
        <f t="shared" si="8"/>
        <v>0</v>
      </c>
      <c r="F50" s="131"/>
      <c r="G50" s="12">
        <f t="shared" si="9"/>
        <v>0</v>
      </c>
      <c r="H50" s="32">
        <f t="shared" si="10"/>
        <v>0</v>
      </c>
      <c r="I50" s="131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6"/>
      <c r="D51" s="12">
        <f t="shared" si="7"/>
        <v>0</v>
      </c>
      <c r="E51" s="32">
        <f t="shared" si="8"/>
        <v>0</v>
      </c>
      <c r="F51" s="131"/>
      <c r="G51" s="12">
        <f t="shared" si="9"/>
        <v>0</v>
      </c>
      <c r="H51" s="32">
        <f t="shared" si="10"/>
        <v>0</v>
      </c>
      <c r="I51" s="131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6"/>
      <c r="D52" s="12">
        <f t="shared" si="7"/>
        <v>0</v>
      </c>
      <c r="E52" s="32">
        <f t="shared" si="8"/>
        <v>0</v>
      </c>
      <c r="F52" s="131"/>
      <c r="G52" s="12">
        <f t="shared" si="9"/>
        <v>0</v>
      </c>
      <c r="H52" s="32">
        <f t="shared" si="10"/>
        <v>0</v>
      </c>
      <c r="I52" s="131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6"/>
      <c r="D53" s="12">
        <f t="shared" si="7"/>
        <v>0</v>
      </c>
      <c r="E53" s="32">
        <f t="shared" si="8"/>
        <v>0</v>
      </c>
      <c r="F53" s="131"/>
      <c r="G53" s="12">
        <f t="shared" si="9"/>
        <v>0</v>
      </c>
      <c r="H53" s="32">
        <f t="shared" si="10"/>
        <v>0</v>
      </c>
      <c r="I53" s="131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6"/>
      <c r="D54" s="12">
        <f t="shared" si="7"/>
        <v>0</v>
      </c>
      <c r="E54" s="32">
        <f t="shared" si="8"/>
        <v>0</v>
      </c>
      <c r="F54" s="131"/>
      <c r="G54" s="12">
        <f t="shared" si="9"/>
        <v>0</v>
      </c>
      <c r="H54" s="32">
        <f t="shared" si="10"/>
        <v>0</v>
      </c>
      <c r="I54" s="131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6"/>
      <c r="D55" s="12">
        <f t="shared" si="7"/>
        <v>0</v>
      </c>
      <c r="E55" s="32">
        <f t="shared" si="8"/>
        <v>0</v>
      </c>
      <c r="F55" s="131"/>
      <c r="G55" s="12">
        <f t="shared" si="9"/>
        <v>0</v>
      </c>
      <c r="H55" s="32">
        <f t="shared" si="10"/>
        <v>0</v>
      </c>
      <c r="I55" s="131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6"/>
      <c r="D56" s="12">
        <f t="shared" si="7"/>
        <v>0</v>
      </c>
      <c r="E56" s="32">
        <f t="shared" si="8"/>
        <v>0</v>
      </c>
      <c r="F56" s="131"/>
      <c r="G56" s="12">
        <f t="shared" si="9"/>
        <v>0</v>
      </c>
      <c r="H56" s="32">
        <f t="shared" si="10"/>
        <v>0</v>
      </c>
      <c r="I56" s="131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1"/>
      <c r="D57" s="12">
        <f t="shared" si="7"/>
        <v>0</v>
      </c>
      <c r="E57" s="32">
        <f t="shared" si="8"/>
        <v>0</v>
      </c>
      <c r="F57" s="138"/>
      <c r="G57" s="12">
        <f t="shared" si="9"/>
        <v>0</v>
      </c>
      <c r="H57" s="32">
        <f t="shared" si="10"/>
        <v>0</v>
      </c>
      <c r="I57" s="131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1"/>
      <c r="B58" s="82" t="s">
        <v>22</v>
      </c>
      <c r="C58" s="147">
        <f>C48+C47+C46+C43+C38+C34+C33+C32+C27+C22+C18+C17+C16+C14+C13+C11+C10+C8+C5</f>
        <v>1</v>
      </c>
      <c r="D58" s="214">
        <f t="shared" si="7"/>
        <v>0.02761096155173604</v>
      </c>
      <c r="E58" s="33"/>
      <c r="F58" s="144">
        <f>F48+F47+F46+F43+F38+F34+F33+F32+F27+F22+F18+F17+F16+F14+F13+F11+F10+F8+F5</f>
        <v>1329</v>
      </c>
      <c r="G58" s="215">
        <f t="shared" si="9"/>
        <v>6.60528571961084</v>
      </c>
      <c r="H58" s="33"/>
      <c r="I58" s="144">
        <f>I48+I47+I46+I43+I38+I34+I33+I32+I27+I22+I18+I17+I16+I14+I13+I11+I10+I8+I5</f>
        <v>1330</v>
      </c>
      <c r="J58" s="215">
        <f t="shared" si="12"/>
        <v>5.601886951394154</v>
      </c>
      <c r="K58" s="11"/>
    </row>
    <row r="59" spans="1:11" s="6" customFormat="1" ht="22.5" customHeight="1">
      <c r="A59" s="15"/>
      <c r="B59" s="237"/>
      <c r="C59" s="237"/>
      <c r="D59" s="237"/>
      <c r="E59" s="237"/>
      <c r="F59" s="237"/>
      <c r="G59" s="237"/>
      <c r="H59" s="237"/>
      <c r="I59" s="238"/>
      <c r="J59" s="238"/>
      <c r="K59" s="238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E Dimitrova</cp:lastModifiedBy>
  <cp:lastPrinted>2018-06-12T07:25:38Z</cp:lastPrinted>
  <dcterms:created xsi:type="dcterms:W3CDTF">2006-05-10T07:34:59Z</dcterms:created>
  <dcterms:modified xsi:type="dcterms:W3CDTF">2019-05-13T07:37:52Z</dcterms:modified>
  <cp:category/>
  <cp:version/>
  <cp:contentType/>
  <cp:contentStatus/>
</cp:coreProperties>
</file>