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firstSheet="3" activeTab="14"/>
  </bookViews>
  <sheets>
    <sheet name="МОБАЛ_В.Т" sheetId="1" r:id="rId1"/>
    <sheet name="МОБАЛ_Община" sheetId="2" r:id="rId2"/>
    <sheet name="МБАЛ_Г.Ор" sheetId="3" r:id="rId3"/>
    <sheet name="МБАЛ_Елена" sheetId="4" r:id="rId4"/>
    <sheet name="МБАЛ_Павликени" sheetId="5" r:id="rId5"/>
    <sheet name="МБАЛ_П.Тр." sheetId="6" r:id="rId6"/>
    <sheet name="МБАЛ_Свищов" sheetId="7" r:id="rId7"/>
    <sheet name="Област2013" sheetId="8" r:id="rId8"/>
    <sheet name="СбАЛК" sheetId="9" r:id="rId9"/>
    <sheet name="ДПб" sheetId="10" r:id="rId10"/>
    <sheet name="ЦПЗ" sheetId="11" r:id="rId11"/>
    <sheet name="ЦКВЗ" sheetId="12" r:id="rId12"/>
    <sheet name="СбАЛПФЗ" sheetId="13" r:id="rId13"/>
    <sheet name="КОЦ" sheetId="14" r:id="rId14"/>
    <sheet name="Област 2013 всички" sheetId="15" r:id="rId15"/>
  </sheets>
  <definedNames>
    <definedName name="_xlnm.Print_Titles" localSheetId="9">'ДПб'!$3:$4</definedName>
    <definedName name="_xlnm.Print_Titles" localSheetId="13">'КОЦ'!$3:$4</definedName>
    <definedName name="_xlnm.Print_Titles" localSheetId="2">'МБАЛ_Г.Ор'!$3:$4</definedName>
    <definedName name="_xlnm.Print_Titles" localSheetId="3">'МБАЛ_Елена'!$3:$4</definedName>
    <definedName name="_xlnm.Print_Titles" localSheetId="5">'МБАЛ_П.Тр.'!$3:$4</definedName>
    <definedName name="_xlnm.Print_Titles" localSheetId="4">'МБАЛ_Павликени'!$3:$4</definedName>
    <definedName name="_xlnm.Print_Titles" localSheetId="6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4">'Област 2013 всички'!$3:$4</definedName>
    <definedName name="_xlnm.Print_Titles" localSheetId="7">'Област2013'!$3:$4</definedName>
    <definedName name="_xlnm.Print_Titles" localSheetId="8">'СбАЛК'!$3:$4</definedName>
    <definedName name="_xlnm.Print_Titles" localSheetId="12">'СбАЛПФЗ'!$3:$4</definedName>
    <definedName name="_xlnm.Print_Titles" localSheetId="11">'ЦКВЗ'!$3:$4</definedName>
    <definedName name="_xlnm.Print_Titles" localSheetId="10">'ЦПЗ'!$3:$4</definedName>
  </definedNames>
  <calcPr fullCalcOnLoad="1"/>
</workbook>
</file>

<file path=xl/sharedStrings.xml><?xml version="1.0" encoding="utf-8"?>
<sst xmlns="http://schemas.openxmlformats.org/spreadsheetml/2006/main" count="1325" uniqueCount="101">
  <si>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</si>
  <si>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</si>
  <si>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</si>
  <si>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</si>
  <si>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</si>
  <si>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</si>
  <si>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</si>
  <si>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</si>
  <si>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</si>
  <si>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</si>
  <si>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</si>
  <si>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</si>
  <si>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</si>
  <si>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</si>
  <si>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</si>
  <si>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</si>
  <si>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</si>
  <si>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</si>
  <si>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</si>
  <si>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</si>
  <si>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</si>
  <si>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</si>
  <si>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</si>
  <si>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</si>
  <si>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</si>
  <si>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</si>
  <si>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</si>
  <si>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</si>
  <si>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</si>
  <si>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</si>
  <si>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</si>
  <si>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</si>
  <si>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</si>
  <si>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</si>
  <si>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</si>
  <si>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</si>
  <si>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</si>
  <si>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</si>
  <si>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</si>
  <si>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</si>
  <si>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</si>
  <si>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</si>
  <si>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</si>
  <si>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</si>
  <si>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</si>
  <si>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</si>
  <si>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</si>
  <si>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</si>
  <si>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</si>
  <si>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</si>
  <si>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</si>
  <si>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</si>
  <si>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</si>
  <si>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            Остър бронхит и бронхиолит</t>
  </si>
  <si>
    <t xml:space="preserve">             Хроничен бронхит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</si>
  <si>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</si>
  <si>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</si>
  <si>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</si>
  <si>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</si>
  <si>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</si>
  <si>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</si>
  <si>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</si>
  <si>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</si>
  <si>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</si>
  <si>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</si>
  <si>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</si>
  <si>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</si>
  <si>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</si>
  <si>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</si>
  <si>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</si>
  <si>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</si>
  <si>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</si>
  <si>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</si>
  <si>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</si>
  <si>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</si>
  <si>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</si>
  <si>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</si>
  <si>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</si>
  <si>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</si>
  <si>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</si>
  <si>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</si>
  <si>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     Бъбречнокаменна болест</t>
  </si>
  <si>
    <t xml:space="preserve">             Родова   травма</t>
  </si>
  <si>
    <t xml:space="preserve">            Родова  травма</t>
  </si>
  <si>
    <t xml:space="preserve">                 Бъбречнокаменна болест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</si>
  <si>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</si>
  <si>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</si>
  <si>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</si>
  <si>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>ХОСПИТАЛИЗИРАНА   ЗАБОЛЕВАЕМОСТ  В  МОБАЛ   ВЕЛИКО  ТЪРНОВО  ПРЕЗ  2013 год.</t>
  </si>
  <si>
    <t>ХОСПИТАЛИЗИРАНА   ЗАБОЛЕВАЕМОСТ  В  МБАЛ  ГОРНА  ОРЯХОВИЦА  ПРЕЗ  2013 год.</t>
  </si>
  <si>
    <t>ХОСПИТАЛИЗИРАНА   ЗАБОЛЕВАЕМОСТ  В  МБАЛ  ПАВЛИКЕНИ  ПРЕЗ  2013 год.</t>
  </si>
  <si>
    <t>ХОСПИТАЛИЗИРАНА   ЗАБОЛЕВАЕМОСТ  В  МБАЛ  СВИЩОВ  ПРЕЗ  2013 год.</t>
  </si>
  <si>
    <t xml:space="preserve">ХОСПИТАЛИЗИРАНА   ЗАБОЛЕВАЕМОСТ  В  ЛЕЧЕБНИТЕ ЗАВЕДЕНИЯ ЗА БОЛНИЧНА ПОМОЩ В  ОБЛАСТ  ВЕЛИКО ТЪРНОВО  ПРЕЗ  2013 год.  </t>
  </si>
  <si>
    <t>ХОСПИТАЛИЗИРАНА   ЗАБОЛЕВАЕМОСТ  В  СБАЛК  ПРЕЗ  2013 год.</t>
  </si>
  <si>
    <t>ХОСПИТАЛИЗИРАНА   ЗАБОЛЕВАЕМОСТ  В  ДПБ  ЦЕРОВА КОРИЯ  ПРЕЗ  2013 год.</t>
  </si>
  <si>
    <t>ХОСПИТАЛИЗИРАНА   ЗАБОЛЕВАЕМОСТ  В  ЦПЗ  ПРЕЗ  2013 год.</t>
  </si>
  <si>
    <t>ХОСПИТАЛИЗИРАНА   ЗАБОЛЕВАЕМОСТ  В  ЦКВЗ  ПРЕЗ  2013 год.</t>
  </si>
  <si>
    <t>ХОСПИТАЛИЗИРАНА   ЗАБОЛЕВАЕМОСТ  В  СБАЛПФЗ  ПРЕЗ  2013 год.</t>
  </si>
  <si>
    <t>ХОСПИТАЛИЗИРАНА   ЗАБОЛЕВАЕМОСТ  В  КОЦ  ПРЕЗ  2013 год.</t>
  </si>
  <si>
    <t>ХОСПИТАЛИЗИРАНА   ЗАБОЛЕВАЕМОСТ  В  МБАЛ  ЕЛЕНА  ПРЕЗ  2013 год.</t>
  </si>
  <si>
    <t>ХОСПИТАЛИЗИРАНА   ЗАБОЛЕВАЕМОСТ  В  МБАЛ  ПОЛСКИ ТРЪМБЕШ  ПРЕЗ  2013 год.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</si>
</sst>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0.0%"/>
    <numFmt numFmtId="178" formatCode="0;[Red]0"/>
  </numFmts>
  <fonts count="2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Hebar"/>
      <family val="0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Hebar"/>
      <family val="2"/>
    </font>
    <font>
      <b/>
      <sz val="9"/>
      <name val="Times New Roman"/>
      <family val="1"/>
    </font>
    <font>
      <i/>
      <sz val="11"/>
      <name val="Hebar"/>
      <family val="0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4" fontId="6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4" fontId="2" fillId="0" borderId="5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174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4" fontId="2" fillId="0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74" fontId="2" fillId="0" borderId="18" xfId="0" applyNumberFormat="1" applyFont="1" applyFill="1" applyBorder="1" applyAlignment="1">
      <alignment horizontal="right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right" vertical="center"/>
    </xf>
    <xf numFmtId="174" fontId="2" fillId="0" borderId="27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174" fontId="2" fillId="0" borderId="15" xfId="0" applyNumberFormat="1" applyFont="1" applyBorder="1" applyAlignment="1">
      <alignment horizontal="right" vertical="center"/>
    </xf>
    <xf numFmtId="174" fontId="0" fillId="0" borderId="18" xfId="0" applyNumberFormat="1" applyFont="1" applyFill="1" applyBorder="1" applyAlignment="1">
      <alignment horizontal="right" vertical="center"/>
    </xf>
    <xf numFmtId="174" fontId="2" fillId="0" borderId="27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74" fontId="2" fillId="0" borderId="18" xfId="0" applyNumberFormat="1" applyFont="1" applyBorder="1" applyAlignment="1">
      <alignment horizontal="right" vertical="center"/>
    </xf>
    <xf numFmtId="174" fontId="2" fillId="0" borderId="2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74" fontId="2" fillId="0" borderId="16" xfId="0" applyNumberFormat="1" applyFont="1" applyBorder="1" applyAlignment="1">
      <alignment horizontal="right" vertical="center"/>
    </xf>
    <xf numFmtId="174" fontId="2" fillId="0" borderId="29" xfId="0" applyNumberFormat="1" applyFont="1" applyBorder="1" applyAlignment="1">
      <alignment horizontal="right" vertical="center"/>
    </xf>
    <xf numFmtId="174" fontId="0" fillId="0" borderId="15" xfId="0" applyNumberFormat="1" applyFont="1" applyFill="1" applyBorder="1" applyAlignment="1">
      <alignment horizontal="right" vertical="center"/>
    </xf>
    <xf numFmtId="174" fontId="0" fillId="0" borderId="16" xfId="0" applyNumberFormat="1" applyFont="1" applyFill="1" applyBorder="1" applyAlignment="1">
      <alignment horizontal="right" vertical="center"/>
    </xf>
    <xf numFmtId="174" fontId="2" fillId="0" borderId="29" xfId="0" applyNumberFormat="1" applyFont="1" applyFill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174" fontId="2" fillId="0" borderId="21" xfId="0" applyNumberFormat="1" applyFont="1" applyBorder="1" applyAlignment="1">
      <alignment horizontal="right" vertical="center"/>
    </xf>
    <xf numFmtId="174" fontId="2" fillId="0" borderId="21" xfId="0" applyNumberFormat="1" applyFont="1" applyFill="1" applyBorder="1" applyAlignment="1">
      <alignment horizontal="right" vertical="center"/>
    </xf>
    <xf numFmtId="174" fontId="2" fillId="0" borderId="31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174" fontId="2" fillId="0" borderId="22" xfId="0" applyNumberFormat="1" applyFont="1" applyBorder="1" applyAlignment="1">
      <alignment horizontal="right" vertical="center"/>
    </xf>
    <xf numFmtId="174" fontId="2" fillId="0" borderId="22" xfId="0" applyNumberFormat="1" applyFont="1" applyFill="1" applyBorder="1" applyAlignment="1">
      <alignment horizontal="right" vertical="center"/>
    </xf>
    <xf numFmtId="174" fontId="2" fillId="0" borderId="33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174" fontId="2" fillId="0" borderId="19" xfId="0" applyNumberFormat="1" applyFont="1" applyBorder="1" applyAlignment="1">
      <alignment horizontal="right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3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38" xfId="0" applyFont="1" applyFill="1" applyBorder="1" applyAlignment="1">
      <alignment horizontal="right" vertical="center"/>
    </xf>
    <xf numFmtId="0" fontId="0" fillId="2" borderId="39" xfId="0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right" vertical="center"/>
    </xf>
    <xf numFmtId="1" fontId="0" fillId="0" borderId="8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39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1" fontId="6" fillId="2" borderId="37" xfId="0" applyNumberFormat="1" applyFont="1" applyFill="1" applyBorder="1" applyAlignment="1">
      <alignment horizontal="right" vertical="center"/>
    </xf>
    <xf numFmtId="2" fontId="6" fillId="2" borderId="40" xfId="0" applyNumberFormat="1" applyFont="1" applyFill="1" applyBorder="1" applyAlignment="1">
      <alignment horizontal="right" vertical="center"/>
    </xf>
    <xf numFmtId="174" fontId="6" fillId="2" borderId="17" xfId="0" applyNumberFormat="1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174" fontId="6" fillId="2" borderId="3" xfId="0" applyNumberFormat="1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1" fontId="6" fillId="2" borderId="39" xfId="0" applyNumberFormat="1" applyFont="1" applyFill="1" applyBorder="1" applyAlignment="1">
      <alignment horizontal="right" vertical="center"/>
    </xf>
    <xf numFmtId="2" fontId="6" fillId="2" borderId="32" xfId="0" applyNumberFormat="1" applyFont="1" applyFill="1" applyBorder="1" applyAlignment="1">
      <alignment horizontal="right" vertical="center"/>
    </xf>
    <xf numFmtId="174" fontId="6" fillId="2" borderId="22" xfId="0" applyNumberFormat="1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right" vertical="center"/>
    </xf>
    <xf numFmtId="174" fontId="6" fillId="2" borderId="42" xfId="0" applyNumberFormat="1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right" vertical="center"/>
    </xf>
    <xf numFmtId="2" fontId="6" fillId="2" borderId="40" xfId="0" applyNumberFormat="1" applyFont="1" applyFill="1" applyBorder="1" applyAlignment="1">
      <alignment horizontal="right" vertical="center"/>
    </xf>
    <xf numFmtId="174" fontId="6" fillId="2" borderId="17" xfId="0" applyNumberFormat="1" applyFont="1" applyFill="1" applyBorder="1" applyAlignment="1">
      <alignment horizontal="right" vertical="center"/>
    </xf>
    <xf numFmtId="174" fontId="6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/>
    </xf>
    <xf numFmtId="0" fontId="10" fillId="2" borderId="36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right" vertical="center"/>
    </xf>
    <xf numFmtId="174" fontId="6" fillId="2" borderId="43" xfId="0" applyNumberFormat="1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20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" fontId="0" fillId="2" borderId="39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2" fillId="0" borderId="23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12" fillId="0" borderId="25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right" vertical="center" indent="1"/>
    </xf>
    <xf numFmtId="0" fontId="0" fillId="2" borderId="8" xfId="0" applyFont="1" applyFill="1" applyBorder="1" applyAlignment="1">
      <alignment horizontal="right" vertical="center" indent="1"/>
    </xf>
    <xf numFmtId="0" fontId="6" fillId="2" borderId="44" xfId="0" applyFont="1" applyFill="1" applyBorder="1" applyAlignment="1">
      <alignment horizontal="right" vertical="center" indent="1"/>
    </xf>
    <xf numFmtId="0" fontId="6" fillId="2" borderId="37" xfId="0" applyFont="1" applyFill="1" applyBorder="1" applyAlignment="1">
      <alignment horizontal="right" vertical="center" indent="1"/>
    </xf>
    <xf numFmtId="0" fontId="0" fillId="2" borderId="39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right" vertical="center" indent="1"/>
    </xf>
    <xf numFmtId="0" fontId="0" fillId="2" borderId="2" xfId="0" applyFont="1" applyFill="1" applyBorder="1" applyAlignment="1">
      <alignment horizontal="right" vertical="center" indent="1"/>
    </xf>
    <xf numFmtId="0" fontId="0" fillId="2" borderId="38" xfId="0" applyFont="1" applyFill="1" applyBorder="1" applyAlignment="1">
      <alignment horizontal="right" vertical="center" indent="1"/>
    </xf>
    <xf numFmtId="0" fontId="0" fillId="2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0" fontId="10" fillId="2" borderId="4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indent="1"/>
    </xf>
    <xf numFmtId="0" fontId="10" fillId="2" borderId="36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left" vertical="justify" wrapText="1" indent="1"/>
    </xf>
    <xf numFmtId="0" fontId="6" fillId="2" borderId="37" xfId="0" applyFont="1" applyFill="1" applyBorder="1" applyAlignment="1">
      <alignment horizontal="right" vertical="center" indent="1"/>
    </xf>
    <xf numFmtId="1" fontId="0" fillId="2" borderId="2" xfId="0" applyNumberFormat="1" applyFont="1" applyFill="1" applyBorder="1" applyAlignment="1">
      <alignment horizontal="right" vertical="center" indent="1"/>
    </xf>
    <xf numFmtId="1" fontId="0" fillId="2" borderId="20" xfId="0" applyNumberFormat="1" applyFont="1" applyFill="1" applyBorder="1" applyAlignment="1">
      <alignment horizontal="right" vertical="center" indent="1"/>
    </xf>
    <xf numFmtId="1" fontId="6" fillId="2" borderId="37" xfId="0" applyNumberFormat="1" applyFont="1" applyFill="1" applyBorder="1" applyAlignment="1">
      <alignment horizontal="right" vertical="center" indent="1"/>
    </xf>
    <xf numFmtId="1" fontId="0" fillId="2" borderId="8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right" vertical="center" indent="1"/>
    </xf>
    <xf numFmtId="1" fontId="6" fillId="2" borderId="37" xfId="0" applyNumberFormat="1" applyFont="1" applyFill="1" applyBorder="1" applyAlignment="1">
      <alignment horizontal="right" vertical="center" indent="1"/>
    </xf>
    <xf numFmtId="1" fontId="0" fillId="2" borderId="39" xfId="0" applyNumberFormat="1" applyFont="1" applyFill="1" applyBorder="1" applyAlignment="1">
      <alignment horizontal="right" vertical="center" indent="1"/>
    </xf>
    <xf numFmtId="0" fontId="15" fillId="2" borderId="3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/>
    </xf>
    <xf numFmtId="1" fontId="15" fillId="2" borderId="37" xfId="0" applyNumberFormat="1" applyFont="1" applyFill="1" applyBorder="1" applyAlignment="1">
      <alignment horizontal="right" vertical="center"/>
    </xf>
    <xf numFmtId="2" fontId="15" fillId="2" borderId="40" xfId="0" applyNumberFormat="1" applyFont="1" applyFill="1" applyBorder="1" applyAlignment="1">
      <alignment horizontal="right" vertical="center"/>
    </xf>
    <xf numFmtId="174" fontId="15" fillId="2" borderId="17" xfId="0" applyNumberFormat="1" applyFont="1" applyFill="1" applyBorder="1" applyAlignment="1">
      <alignment horizontal="right" vertical="center"/>
    </xf>
    <xf numFmtId="0" fontId="15" fillId="2" borderId="37" xfId="0" applyFont="1" applyFill="1" applyBorder="1" applyAlignment="1">
      <alignment horizontal="right" vertical="center"/>
    </xf>
    <xf numFmtId="174" fontId="15" fillId="2" borderId="3" xfId="0" applyNumberFormat="1" applyFont="1" applyFill="1" applyBorder="1" applyAlignment="1">
      <alignment horizontal="right" vertical="center"/>
    </xf>
    <xf numFmtId="174" fontId="15" fillId="2" borderId="43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justify" vertical="center" wrapText="1"/>
    </xf>
    <xf numFmtId="0" fontId="15" fillId="2" borderId="37" xfId="0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vertical="center"/>
    </xf>
    <xf numFmtId="0" fontId="16" fillId="2" borderId="36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0" fillId="2" borderId="4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2" fontId="6" fillId="2" borderId="13" xfId="0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5" fillId="2" borderId="35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justify" vertical="center" wrapText="1"/>
    </xf>
    <xf numFmtId="1" fontId="6" fillId="2" borderId="39" xfId="0" applyNumberFormat="1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horizontal="right" vertical="center" indent="1"/>
    </xf>
    <xf numFmtId="0" fontId="6" fillId="2" borderId="26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3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8" fillId="2" borderId="15" xfId="0" applyFont="1" applyFill="1" applyBorder="1" applyAlignment="1">
      <alignment horizontal="left" vertical="center"/>
    </xf>
    <xf numFmtId="2" fontId="2" fillId="2" borderId="9" xfId="0" applyNumberFormat="1" applyFont="1" applyFill="1" applyBorder="1" applyAlignment="1">
      <alignment horizontal="right" vertical="center"/>
    </xf>
    <xf numFmtId="174" fontId="2" fillId="2" borderId="15" xfId="0" applyNumberFormat="1" applyFont="1" applyFill="1" applyBorder="1" applyAlignment="1">
      <alignment horizontal="right" vertical="center"/>
    </xf>
    <xf numFmtId="174" fontId="2" fillId="2" borderId="10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174" fontId="2" fillId="0" borderId="22" xfId="0" applyNumberFormat="1" applyFont="1" applyFill="1" applyBorder="1" applyAlignment="1">
      <alignment horizontal="right" vertical="center"/>
    </xf>
    <xf numFmtId="174" fontId="2" fillId="0" borderId="42" xfId="0" applyNumberFormat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right" vertical="center" indent="1"/>
    </xf>
    <xf numFmtId="0" fontId="5" fillId="2" borderId="37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right" vertical="center" indent="1"/>
    </xf>
    <xf numFmtId="0" fontId="5" fillId="2" borderId="39" xfId="0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38" xfId="0" applyFont="1" applyFill="1" applyBorder="1" applyAlignment="1">
      <alignment horizontal="right" vertical="center" indent="1"/>
    </xf>
    <xf numFmtId="0" fontId="12" fillId="0" borderId="2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74" fontId="6" fillId="2" borderId="43" xfId="0" applyNumberFormat="1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right" vertical="center" indent="1"/>
    </xf>
    <xf numFmtId="0" fontId="1" fillId="2" borderId="37" xfId="0" applyFont="1" applyFill="1" applyBorder="1" applyAlignment="1">
      <alignment horizontal="right" vertical="center" indent="1"/>
    </xf>
    <xf numFmtId="0" fontId="1" fillId="2" borderId="37" xfId="0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right" vertical="center" indent="1"/>
    </xf>
    <xf numFmtId="0" fontId="6" fillId="2" borderId="40" xfId="0" applyFont="1" applyFill="1" applyBorder="1" applyAlignment="1">
      <alignment horizontal="right" vertical="center" indent="1"/>
    </xf>
    <xf numFmtId="0" fontId="6" fillId="2" borderId="3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right" vertical="center"/>
    </xf>
    <xf numFmtId="174" fontId="1" fillId="2" borderId="17" xfId="0" applyNumberFormat="1" applyFont="1" applyFill="1" applyBorder="1" applyAlignment="1">
      <alignment horizontal="right" vertical="center"/>
    </xf>
    <xf numFmtId="174" fontId="1" fillId="2" borderId="43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horizontal="right" vertical="center"/>
    </xf>
    <xf numFmtId="174" fontId="1" fillId="2" borderId="15" xfId="0" applyNumberFormat="1" applyFont="1" applyFill="1" applyBorder="1" applyAlignment="1">
      <alignment horizontal="right" vertical="center"/>
    </xf>
    <xf numFmtId="174" fontId="6" fillId="2" borderId="18" xfId="0" applyNumberFormat="1" applyFont="1" applyFill="1" applyBorder="1" applyAlignment="1">
      <alignment horizontal="right" vertical="center"/>
    </xf>
    <xf numFmtId="174" fontId="1" fillId="2" borderId="27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174" fontId="1" fillId="2" borderId="17" xfId="0" applyNumberFormat="1" applyFont="1" applyFill="1" applyBorder="1" applyAlignment="1">
      <alignment horizontal="right" vertical="center"/>
    </xf>
    <xf numFmtId="174" fontId="1" fillId="2" borderId="43" xfId="0" applyNumberFormat="1" applyFont="1" applyFill="1" applyBorder="1" applyAlignment="1">
      <alignment horizontal="right" vertical="center"/>
    </xf>
    <xf numFmtId="174" fontId="6" fillId="2" borderId="40" xfId="0" applyNumberFormat="1" applyFont="1" applyFill="1" applyBorder="1" applyAlignment="1">
      <alignment horizontal="right" vertical="center"/>
    </xf>
    <xf numFmtId="174" fontId="11" fillId="2" borderId="17" xfId="0" applyNumberFormat="1" applyFont="1" applyFill="1" applyBorder="1" applyAlignment="1">
      <alignment horizontal="right" vertical="center"/>
    </xf>
    <xf numFmtId="2" fontId="2" fillId="2" borderId="40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right" vertical="center" indent="1"/>
    </xf>
    <xf numFmtId="2" fontId="4" fillId="0" borderId="4" xfId="0" applyNumberFormat="1" applyFont="1" applyBorder="1" applyAlignment="1">
      <alignment horizontal="right" vertical="center"/>
    </xf>
    <xf numFmtId="174" fontId="4" fillId="0" borderId="16" xfId="0" applyNumberFormat="1" applyFont="1" applyBorder="1" applyAlignment="1">
      <alignment horizontal="right" vertical="center"/>
    </xf>
    <xf numFmtId="174" fontId="4" fillId="0" borderId="16" xfId="0" applyNumberFormat="1" applyFont="1" applyFill="1" applyBorder="1" applyAlignment="1">
      <alignment horizontal="right" vertical="center"/>
    </xf>
    <xf numFmtId="174" fontId="4" fillId="0" borderId="29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5" fillId="2" borderId="37" xfId="0" applyNumberFormat="1" applyFont="1" applyFill="1" applyBorder="1" applyAlignment="1">
      <alignment horizontal="right" vertical="center" indent="1"/>
    </xf>
    <xf numFmtId="1" fontId="1" fillId="2" borderId="37" xfId="0" applyNumberFormat="1" applyFont="1" applyFill="1" applyBorder="1" applyAlignment="1">
      <alignment horizontal="right" vertical="center"/>
    </xf>
    <xf numFmtId="174" fontId="1" fillId="2" borderId="17" xfId="0" applyNumberFormat="1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right" vertical="center"/>
    </xf>
    <xf numFmtId="174" fontId="1" fillId="2" borderId="3" xfId="0" applyNumberFormat="1" applyFont="1" applyFill="1" applyBorder="1" applyAlignment="1">
      <alignment horizontal="right" vertical="center"/>
    </xf>
    <xf numFmtId="2" fontId="0" fillId="2" borderId="40" xfId="0" applyNumberFormat="1" applyFont="1" applyFill="1" applyBorder="1" applyAlignment="1">
      <alignment horizontal="right" vertical="center"/>
    </xf>
    <xf numFmtId="2" fontId="5" fillId="2" borderId="40" xfId="0" applyNumberFormat="1" applyFont="1" applyFill="1" applyBorder="1" applyAlignment="1">
      <alignment horizontal="right" vertical="center"/>
    </xf>
    <xf numFmtId="2" fontId="17" fillId="2" borderId="40" xfId="0" applyNumberFormat="1" applyFont="1" applyFill="1" applyBorder="1" applyAlignment="1">
      <alignment horizontal="right" vertical="center"/>
    </xf>
    <xf numFmtId="2" fontId="17" fillId="2" borderId="40" xfId="0" applyNumberFormat="1" applyFont="1" applyFill="1" applyBorder="1" applyAlignment="1">
      <alignment horizontal="right" vertical="center" indent="1"/>
    </xf>
    <xf numFmtId="2" fontId="17" fillId="0" borderId="40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workbookViewId="0" topLeftCell="A1">
      <pane ySplit="4" topLeftCell="BM4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88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5.75" customHeight="1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6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95" t="s">
        <v>9</v>
      </c>
      <c r="B5" s="182" t="s">
        <v>26</v>
      </c>
      <c r="C5" s="108">
        <v>337</v>
      </c>
      <c r="D5" s="106">
        <f aca="true" t="shared" si="0" ref="D5:D58">C5*1000/$D$2</f>
        <v>9.189948323584353</v>
      </c>
      <c r="E5" s="107">
        <f aca="true" t="shared" si="1" ref="E5:E56">C5*100/C$58</f>
        <v>11.816269284712483</v>
      </c>
      <c r="F5" s="88">
        <v>268</v>
      </c>
      <c r="G5" s="106">
        <f aca="true" t="shared" si="2" ref="G5:G58">F5*1000/$G$2</f>
        <v>1.2425671994714453</v>
      </c>
      <c r="H5" s="107">
        <f aca="true" t="shared" si="3" ref="H5:H56">F5*100/F$58</f>
        <v>1.9897542505011507</v>
      </c>
      <c r="I5" s="161">
        <f aca="true" t="shared" si="4" ref="I5:I57">SUM(C5,F5)</f>
        <v>605</v>
      </c>
      <c r="J5" s="106">
        <f aca="true" t="shared" si="5" ref="J5:J58">I5*1000/$J$2</f>
        <v>2.3974353385931613</v>
      </c>
      <c r="K5" s="109">
        <f aca="true" t="shared" si="6" ref="K5:K57">I5*100/I$58</f>
        <v>3.706880705839103</v>
      </c>
    </row>
    <row r="6" spans="1:11" s="1" customFormat="1" ht="13.5" customHeight="1">
      <c r="A6" s="4"/>
      <c r="B6" s="44" t="s">
        <v>36</v>
      </c>
      <c r="C6" s="130">
        <v>276</v>
      </c>
      <c r="D6" s="18">
        <f t="shared" si="0"/>
        <v>7.526485867386591</v>
      </c>
      <c r="E6" s="31">
        <f t="shared" si="1"/>
        <v>9.67741935483871</v>
      </c>
      <c r="F6" s="91">
        <v>145</v>
      </c>
      <c r="G6" s="18">
        <f t="shared" si="2"/>
        <v>0.6722844922513417</v>
      </c>
      <c r="H6" s="31">
        <f t="shared" si="3"/>
        <v>1.0765461429950256</v>
      </c>
      <c r="I6" s="153">
        <f t="shared" si="4"/>
        <v>421</v>
      </c>
      <c r="J6" s="18">
        <f t="shared" si="5"/>
        <v>1.6682979794177204</v>
      </c>
      <c r="K6" s="19">
        <f t="shared" si="6"/>
        <v>2.5794988052202683</v>
      </c>
    </row>
    <row r="7" spans="1:11" s="1" customFormat="1" ht="16.5" customHeight="1" thickBot="1">
      <c r="A7" s="4"/>
      <c r="B7" s="43" t="s">
        <v>37</v>
      </c>
      <c r="C7" s="131"/>
      <c r="D7" s="12">
        <f t="shared" si="0"/>
        <v>0</v>
      </c>
      <c r="E7" s="32">
        <f t="shared" si="1"/>
        <v>0</v>
      </c>
      <c r="F7" s="132">
        <v>1</v>
      </c>
      <c r="G7" s="14">
        <f t="shared" si="2"/>
        <v>0.004636444774147184</v>
      </c>
      <c r="H7" s="35">
        <f t="shared" si="3"/>
        <v>0.007424456158586384</v>
      </c>
      <c r="I7" s="155">
        <f t="shared" si="4"/>
        <v>1</v>
      </c>
      <c r="J7" s="14">
        <f t="shared" si="5"/>
        <v>0.003962703038996961</v>
      </c>
      <c r="K7" s="13">
        <f t="shared" si="6"/>
        <v>0.006127075546841492</v>
      </c>
    </row>
    <row r="8" spans="1:11" ht="17.25" customHeight="1" thickBot="1">
      <c r="A8" s="119" t="s">
        <v>10</v>
      </c>
      <c r="B8" s="113" t="s">
        <v>38</v>
      </c>
      <c r="C8" s="105">
        <v>3</v>
      </c>
      <c r="D8" s="106">
        <f t="shared" si="0"/>
        <v>0.08180962899333251</v>
      </c>
      <c r="E8" s="107">
        <f t="shared" si="1"/>
        <v>0.10518934081346423</v>
      </c>
      <c r="F8" s="88">
        <v>656</v>
      </c>
      <c r="G8" s="106">
        <f t="shared" si="2"/>
        <v>3.0415077718405525</v>
      </c>
      <c r="H8" s="107">
        <f t="shared" si="3"/>
        <v>4.870443240032667</v>
      </c>
      <c r="I8" s="161">
        <f t="shared" si="4"/>
        <v>659</v>
      </c>
      <c r="J8" s="106">
        <f t="shared" si="5"/>
        <v>2.611421302698997</v>
      </c>
      <c r="K8" s="109">
        <f t="shared" si="6"/>
        <v>4.037742785368543</v>
      </c>
    </row>
    <row r="9" spans="1:11" s="1" customFormat="1" ht="15" customHeight="1" thickBot="1">
      <c r="A9" s="181"/>
      <c r="B9" s="44" t="s">
        <v>39</v>
      </c>
      <c r="C9" s="130"/>
      <c r="D9" s="18">
        <f t="shared" si="0"/>
        <v>0</v>
      </c>
      <c r="E9" s="31">
        <f t="shared" si="1"/>
        <v>0</v>
      </c>
      <c r="F9" s="132">
        <v>410</v>
      </c>
      <c r="G9" s="18">
        <f t="shared" si="2"/>
        <v>1.9009423574003455</v>
      </c>
      <c r="H9" s="31">
        <f t="shared" si="3"/>
        <v>3.044027025020417</v>
      </c>
      <c r="I9" s="153">
        <f t="shared" si="4"/>
        <v>410</v>
      </c>
      <c r="J9" s="18">
        <f t="shared" si="5"/>
        <v>1.6247082459887539</v>
      </c>
      <c r="K9" s="19">
        <f t="shared" si="6"/>
        <v>2.512100974205012</v>
      </c>
    </row>
    <row r="10" spans="1:11" s="6" customFormat="1" ht="15.75" customHeight="1" thickBot="1">
      <c r="A10" s="193" t="s">
        <v>11</v>
      </c>
      <c r="B10" s="104" t="s">
        <v>40</v>
      </c>
      <c r="C10" s="105">
        <v>22</v>
      </c>
      <c r="D10" s="106">
        <f t="shared" si="0"/>
        <v>0.5999372792844384</v>
      </c>
      <c r="E10" s="107">
        <f t="shared" si="1"/>
        <v>0.7713884992987378</v>
      </c>
      <c r="F10" s="88">
        <v>129</v>
      </c>
      <c r="G10" s="106">
        <f t="shared" si="2"/>
        <v>0.5981013758649867</v>
      </c>
      <c r="H10" s="107">
        <f t="shared" si="3"/>
        <v>0.9577548444576435</v>
      </c>
      <c r="I10" s="161">
        <f t="shared" si="4"/>
        <v>151</v>
      </c>
      <c r="J10" s="106">
        <f t="shared" si="5"/>
        <v>0.598368158888541</v>
      </c>
      <c r="K10" s="109">
        <f t="shared" si="6"/>
        <v>0.9251884075730654</v>
      </c>
    </row>
    <row r="11" spans="1:11" s="6" customFormat="1" ht="30" customHeight="1" thickBot="1">
      <c r="A11" s="112" t="s">
        <v>12</v>
      </c>
      <c r="B11" s="104" t="s">
        <v>41</v>
      </c>
      <c r="C11" s="105">
        <v>8</v>
      </c>
      <c r="D11" s="106">
        <f t="shared" si="0"/>
        <v>0.2181590106488867</v>
      </c>
      <c r="E11" s="107">
        <f t="shared" si="1"/>
        <v>0.2805049088359046</v>
      </c>
      <c r="F11" s="88">
        <v>1038</v>
      </c>
      <c r="G11" s="106">
        <f t="shared" si="2"/>
        <v>4.812629675564777</v>
      </c>
      <c r="H11" s="107">
        <f t="shared" si="3"/>
        <v>7.706585492612666</v>
      </c>
      <c r="I11" s="161">
        <f t="shared" si="4"/>
        <v>1046</v>
      </c>
      <c r="J11" s="106">
        <f t="shared" si="5"/>
        <v>4.1449873787908205</v>
      </c>
      <c r="K11" s="109">
        <f t="shared" si="6"/>
        <v>6.408921021996202</v>
      </c>
    </row>
    <row r="12" spans="1:11" s="6" customFormat="1" ht="16.5" customHeight="1" thickBot="1">
      <c r="A12" s="17"/>
      <c r="B12" s="45" t="s">
        <v>80</v>
      </c>
      <c r="C12" s="134">
        <v>8</v>
      </c>
      <c r="D12" s="29">
        <f t="shared" si="0"/>
        <v>0.2181590106488867</v>
      </c>
      <c r="E12" s="34">
        <f t="shared" si="1"/>
        <v>0.2805049088359046</v>
      </c>
      <c r="F12" s="132">
        <v>998</v>
      </c>
      <c r="G12" s="29">
        <f t="shared" si="2"/>
        <v>4.62717188459889</v>
      </c>
      <c r="H12" s="34">
        <f t="shared" si="3"/>
        <v>7.409607246269211</v>
      </c>
      <c r="I12" s="148">
        <f t="shared" si="4"/>
        <v>1006</v>
      </c>
      <c r="J12" s="29">
        <f t="shared" si="5"/>
        <v>3.9864792572309424</v>
      </c>
      <c r="K12" s="30">
        <f t="shared" si="6"/>
        <v>6.163838000122541</v>
      </c>
    </row>
    <row r="13" spans="1:11" s="6" customFormat="1" ht="18.75" customHeight="1" thickBot="1">
      <c r="A13" s="183" t="s">
        <v>13</v>
      </c>
      <c r="B13" s="113" t="s">
        <v>42</v>
      </c>
      <c r="C13" s="114"/>
      <c r="D13" s="115">
        <f t="shared" si="0"/>
        <v>0</v>
      </c>
      <c r="E13" s="116">
        <f t="shared" si="1"/>
        <v>0</v>
      </c>
      <c r="F13" s="88"/>
      <c r="G13" s="115">
        <f t="shared" si="2"/>
        <v>0</v>
      </c>
      <c r="H13" s="116">
        <f t="shared" si="3"/>
        <v>0</v>
      </c>
      <c r="I13" s="191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18.75" customHeight="1" thickBot="1">
      <c r="A14" s="112" t="s">
        <v>14</v>
      </c>
      <c r="B14" s="104" t="s">
        <v>43</v>
      </c>
      <c r="C14" s="105">
        <v>9</v>
      </c>
      <c r="D14" s="106">
        <f t="shared" si="0"/>
        <v>0.24542888697999754</v>
      </c>
      <c r="E14" s="107">
        <f t="shared" si="1"/>
        <v>0.3155680224403927</v>
      </c>
      <c r="F14" s="88">
        <v>509</v>
      </c>
      <c r="G14" s="106">
        <f t="shared" si="2"/>
        <v>2.3599503900409164</v>
      </c>
      <c r="H14" s="107">
        <f t="shared" si="3"/>
        <v>3.779048184720469</v>
      </c>
      <c r="I14" s="161">
        <f t="shared" si="4"/>
        <v>518</v>
      </c>
      <c r="J14" s="106">
        <f t="shared" si="5"/>
        <v>2.0526801742004257</v>
      </c>
      <c r="K14" s="128">
        <f t="shared" si="6"/>
        <v>3.173825133263893</v>
      </c>
    </row>
    <row r="15" spans="1:11" s="1" customFormat="1" ht="15.75" customHeight="1" thickBot="1">
      <c r="A15" s="4"/>
      <c r="B15" s="46" t="s">
        <v>44</v>
      </c>
      <c r="C15" s="135"/>
      <c r="D15" s="14">
        <f t="shared" si="0"/>
        <v>0</v>
      </c>
      <c r="E15" s="35">
        <f t="shared" si="1"/>
        <v>0</v>
      </c>
      <c r="F15" s="132">
        <v>15</v>
      </c>
      <c r="G15" s="14">
        <f t="shared" si="2"/>
        <v>0.06954667161220776</v>
      </c>
      <c r="H15" s="35">
        <f t="shared" si="3"/>
        <v>0.11136684237879575</v>
      </c>
      <c r="I15" s="155">
        <f t="shared" si="4"/>
        <v>15</v>
      </c>
      <c r="J15" s="14">
        <f t="shared" si="5"/>
        <v>0.05944054558495441</v>
      </c>
      <c r="K15" s="20">
        <f t="shared" si="6"/>
        <v>0.09190613320262239</v>
      </c>
    </row>
    <row r="16" spans="1:11" s="1" customFormat="1" ht="16.5" customHeight="1" thickBot="1">
      <c r="A16" s="119" t="s">
        <v>15</v>
      </c>
      <c r="B16" s="113" t="s">
        <v>27</v>
      </c>
      <c r="C16" s="120">
        <v>15</v>
      </c>
      <c r="D16" s="121">
        <f t="shared" si="0"/>
        <v>0.4090481449666626</v>
      </c>
      <c r="E16" s="122">
        <f t="shared" si="1"/>
        <v>0.5259467040673211</v>
      </c>
      <c r="F16" s="88">
        <v>780</v>
      </c>
      <c r="G16" s="121">
        <f t="shared" si="2"/>
        <v>3.6164269238348035</v>
      </c>
      <c r="H16" s="122">
        <f t="shared" si="3"/>
        <v>5.791075803697379</v>
      </c>
      <c r="I16" s="150">
        <f t="shared" si="4"/>
        <v>795</v>
      </c>
      <c r="J16" s="121">
        <f t="shared" si="5"/>
        <v>3.1503489160025837</v>
      </c>
      <c r="K16" s="123">
        <f t="shared" si="6"/>
        <v>4.871025059738987</v>
      </c>
    </row>
    <row r="17" spans="1:11" s="6" customFormat="1" ht="18" customHeight="1" thickBot="1">
      <c r="A17" s="124" t="s">
        <v>16</v>
      </c>
      <c r="B17" s="104" t="s">
        <v>45</v>
      </c>
      <c r="C17" s="105"/>
      <c r="D17" s="106">
        <f t="shared" si="0"/>
        <v>0</v>
      </c>
      <c r="E17" s="107">
        <f t="shared" si="1"/>
        <v>0</v>
      </c>
      <c r="F17" s="89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2" t="s">
        <v>17</v>
      </c>
      <c r="B18" s="184" t="s">
        <v>46</v>
      </c>
      <c r="C18" s="105">
        <v>32</v>
      </c>
      <c r="D18" s="185">
        <f t="shared" si="0"/>
        <v>0.8726360425955468</v>
      </c>
      <c r="E18" s="107">
        <f t="shared" si="1"/>
        <v>1.1220196353436185</v>
      </c>
      <c r="F18" s="88">
        <v>3528</v>
      </c>
      <c r="G18" s="185">
        <f t="shared" si="2"/>
        <v>16.357377163191266</v>
      </c>
      <c r="H18" s="107">
        <f t="shared" si="3"/>
        <v>26.193481327492762</v>
      </c>
      <c r="I18" s="192">
        <f t="shared" si="4"/>
        <v>3560</v>
      </c>
      <c r="J18" s="185">
        <f t="shared" si="5"/>
        <v>14.10722281882918</v>
      </c>
      <c r="K18" s="186">
        <f t="shared" si="6"/>
        <v>21.812388946755714</v>
      </c>
    </row>
    <row r="19" spans="1:11" s="1" customFormat="1" ht="14.25" customHeight="1">
      <c r="A19" s="4"/>
      <c r="B19" s="42" t="s">
        <v>47</v>
      </c>
      <c r="C19" s="130">
        <v>13</v>
      </c>
      <c r="D19" s="12">
        <f t="shared" si="0"/>
        <v>0.3545083923044409</v>
      </c>
      <c r="E19" s="31">
        <f t="shared" si="1"/>
        <v>0.45582047685834504</v>
      </c>
      <c r="F19" s="91">
        <v>1</v>
      </c>
      <c r="G19" s="12">
        <f t="shared" si="2"/>
        <v>0.004636444774147184</v>
      </c>
      <c r="H19" s="31">
        <f t="shared" si="3"/>
        <v>0.007424456158586384</v>
      </c>
      <c r="I19" s="147">
        <f t="shared" si="4"/>
        <v>14</v>
      </c>
      <c r="J19" s="12">
        <f t="shared" si="5"/>
        <v>0.055477842545957445</v>
      </c>
      <c r="K19" s="13">
        <f t="shared" si="6"/>
        <v>0.0857790576557809</v>
      </c>
    </row>
    <row r="20" spans="1:11" s="1" customFormat="1" ht="14.25" customHeight="1">
      <c r="A20" s="4"/>
      <c r="B20" s="42" t="s">
        <v>48</v>
      </c>
      <c r="C20" s="90"/>
      <c r="D20" s="12">
        <f t="shared" si="0"/>
        <v>0</v>
      </c>
      <c r="E20" s="32">
        <f t="shared" si="1"/>
        <v>0</v>
      </c>
      <c r="F20" s="90">
        <v>1240</v>
      </c>
      <c r="G20" s="12">
        <f t="shared" si="2"/>
        <v>5.749191519942508</v>
      </c>
      <c r="H20" s="32">
        <f t="shared" si="3"/>
        <v>9.206325636647115</v>
      </c>
      <c r="I20" s="147">
        <f t="shared" si="4"/>
        <v>1240</v>
      </c>
      <c r="J20" s="12">
        <f t="shared" si="5"/>
        <v>4.9137517683562315</v>
      </c>
      <c r="K20" s="13">
        <f t="shared" si="6"/>
        <v>7.59757367808345</v>
      </c>
    </row>
    <row r="21" spans="1:11" s="1" customFormat="1" ht="14.25" customHeight="1" thickBot="1">
      <c r="A21" s="4"/>
      <c r="B21" s="42" t="s">
        <v>49</v>
      </c>
      <c r="C21" s="90"/>
      <c r="D21" s="12">
        <f t="shared" si="0"/>
        <v>0</v>
      </c>
      <c r="E21" s="32">
        <f t="shared" si="1"/>
        <v>0</v>
      </c>
      <c r="F21" s="132">
        <v>443</v>
      </c>
      <c r="G21" s="12">
        <f t="shared" si="2"/>
        <v>2.0539450349472026</v>
      </c>
      <c r="H21" s="32">
        <f t="shared" si="3"/>
        <v>3.289034078253768</v>
      </c>
      <c r="I21" s="147">
        <f t="shared" si="4"/>
        <v>443</v>
      </c>
      <c r="J21" s="12">
        <f t="shared" si="5"/>
        <v>1.7554774462756535</v>
      </c>
      <c r="K21" s="13">
        <f t="shared" si="6"/>
        <v>2.7142944672507814</v>
      </c>
    </row>
    <row r="22" spans="1:11" s="6" customFormat="1" ht="15.75" customHeight="1" thickBot="1">
      <c r="A22" s="112" t="s">
        <v>28</v>
      </c>
      <c r="B22" s="104" t="s">
        <v>50</v>
      </c>
      <c r="C22" s="105">
        <v>1093</v>
      </c>
      <c r="D22" s="106">
        <f t="shared" si="0"/>
        <v>29.805974829904148</v>
      </c>
      <c r="E22" s="107">
        <f t="shared" si="1"/>
        <v>38.32398316970547</v>
      </c>
      <c r="F22" s="88">
        <v>577</v>
      </c>
      <c r="G22" s="106">
        <f t="shared" si="2"/>
        <v>2.675228634682925</v>
      </c>
      <c r="H22" s="107">
        <f t="shared" si="3"/>
        <v>4.283911203504343</v>
      </c>
      <c r="I22" s="161">
        <f t="shared" si="4"/>
        <v>1670</v>
      </c>
      <c r="J22" s="106">
        <f t="shared" si="5"/>
        <v>6.617714075124924</v>
      </c>
      <c r="K22" s="109">
        <f t="shared" si="6"/>
        <v>10.232216163225292</v>
      </c>
    </row>
    <row r="23" spans="1:11" s="1" customFormat="1" ht="15.75" customHeight="1">
      <c r="A23" s="4"/>
      <c r="B23" s="44" t="s">
        <v>51</v>
      </c>
      <c r="C23" s="130">
        <v>125</v>
      </c>
      <c r="D23" s="18">
        <f t="shared" si="0"/>
        <v>3.408734541388855</v>
      </c>
      <c r="E23" s="31">
        <f t="shared" si="1"/>
        <v>4.38288920056101</v>
      </c>
      <c r="F23" s="91"/>
      <c r="G23" s="18">
        <f t="shared" si="2"/>
        <v>0</v>
      </c>
      <c r="H23" s="31">
        <f t="shared" si="3"/>
        <v>0</v>
      </c>
      <c r="I23" s="153">
        <f t="shared" si="4"/>
        <v>125</v>
      </c>
      <c r="J23" s="18">
        <f t="shared" si="5"/>
        <v>0.4953378798746201</v>
      </c>
      <c r="K23" s="19">
        <f t="shared" si="6"/>
        <v>0.7658844433551866</v>
      </c>
    </row>
    <row r="24" spans="1:11" s="1" customFormat="1" ht="14.25" customHeight="1">
      <c r="A24" s="4"/>
      <c r="B24" s="42" t="s">
        <v>52</v>
      </c>
      <c r="C24" s="131">
        <v>459</v>
      </c>
      <c r="D24" s="12">
        <f t="shared" si="0"/>
        <v>12.516873235979874</v>
      </c>
      <c r="E24" s="32">
        <f t="shared" si="1"/>
        <v>16.09396914446003</v>
      </c>
      <c r="F24" s="90">
        <v>277</v>
      </c>
      <c r="G24" s="12">
        <f t="shared" si="2"/>
        <v>1.28429520243877</v>
      </c>
      <c r="H24" s="32">
        <f t="shared" si="3"/>
        <v>2.0565743559284284</v>
      </c>
      <c r="I24" s="147">
        <f t="shared" si="4"/>
        <v>736</v>
      </c>
      <c r="J24" s="12">
        <f t="shared" si="5"/>
        <v>2.916549436701763</v>
      </c>
      <c r="K24" s="13">
        <f t="shared" si="6"/>
        <v>4.509527602475338</v>
      </c>
    </row>
    <row r="25" spans="1:11" s="1" customFormat="1" ht="15.75" customHeight="1">
      <c r="A25" s="4"/>
      <c r="B25" s="42" t="s">
        <v>53</v>
      </c>
      <c r="C25" s="131">
        <v>487</v>
      </c>
      <c r="D25" s="12">
        <f t="shared" si="0"/>
        <v>13.280429773250978</v>
      </c>
      <c r="E25" s="32">
        <f t="shared" si="1"/>
        <v>17.075736325385694</v>
      </c>
      <c r="F25" s="90"/>
      <c r="G25" s="12">
        <f t="shared" si="2"/>
        <v>0</v>
      </c>
      <c r="H25" s="32">
        <f t="shared" si="3"/>
        <v>0</v>
      </c>
      <c r="I25" s="147">
        <f t="shared" si="4"/>
        <v>487</v>
      </c>
      <c r="J25" s="12">
        <f t="shared" si="5"/>
        <v>1.92983637999152</v>
      </c>
      <c r="K25" s="13">
        <f t="shared" si="6"/>
        <v>2.983885791311807</v>
      </c>
    </row>
    <row r="26" spans="1:11" s="1" customFormat="1" ht="15.75" customHeight="1" thickBot="1">
      <c r="A26" s="4"/>
      <c r="B26" s="42" t="s">
        <v>54</v>
      </c>
      <c r="C26" s="131"/>
      <c r="D26" s="12">
        <f t="shared" si="0"/>
        <v>0</v>
      </c>
      <c r="E26" s="32">
        <f t="shared" si="1"/>
        <v>0</v>
      </c>
      <c r="F26" s="132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2" t="s">
        <v>18</v>
      </c>
      <c r="B27" s="104" t="s">
        <v>55</v>
      </c>
      <c r="C27" s="105">
        <v>364</v>
      </c>
      <c r="D27" s="106">
        <f t="shared" si="0"/>
        <v>9.926234984524346</v>
      </c>
      <c r="E27" s="107">
        <f t="shared" si="1"/>
        <v>12.762973352033661</v>
      </c>
      <c r="F27" s="88">
        <v>1850</v>
      </c>
      <c r="G27" s="106">
        <f t="shared" si="2"/>
        <v>8.57742283217229</v>
      </c>
      <c r="H27" s="107">
        <f t="shared" si="3"/>
        <v>13.73524389338481</v>
      </c>
      <c r="I27" s="161">
        <f t="shared" si="4"/>
        <v>2214</v>
      </c>
      <c r="J27" s="106">
        <f t="shared" si="5"/>
        <v>8.773424528339271</v>
      </c>
      <c r="K27" s="109">
        <f t="shared" si="6"/>
        <v>13.565345260707064</v>
      </c>
    </row>
    <row r="28" spans="1:11" s="1" customFormat="1" ht="12.75">
      <c r="A28" s="4"/>
      <c r="B28" s="44" t="s">
        <v>56</v>
      </c>
      <c r="C28" s="130">
        <v>1</v>
      </c>
      <c r="D28" s="18">
        <f t="shared" si="0"/>
        <v>0.02726987633111084</v>
      </c>
      <c r="E28" s="31">
        <f t="shared" si="1"/>
        <v>0.03506311360448808</v>
      </c>
      <c r="F28" s="91">
        <v>188</v>
      </c>
      <c r="G28" s="18">
        <f>F28*1000/$G$2</f>
        <v>0.8716516175396706</v>
      </c>
      <c r="H28" s="31">
        <f t="shared" si="3"/>
        <v>1.3957977578142402</v>
      </c>
      <c r="I28" s="153">
        <f t="shared" si="4"/>
        <v>189</v>
      </c>
      <c r="J28" s="18">
        <f t="shared" si="5"/>
        <v>0.7489508743704255</v>
      </c>
      <c r="K28" s="19">
        <f t="shared" si="6"/>
        <v>1.158017278353042</v>
      </c>
    </row>
    <row r="29" spans="1:11" s="1" customFormat="1" ht="13.5" customHeight="1">
      <c r="A29" s="4"/>
      <c r="B29" s="42" t="s">
        <v>57</v>
      </c>
      <c r="C29" s="131">
        <v>59</v>
      </c>
      <c r="D29" s="12">
        <f t="shared" si="0"/>
        <v>1.6089227035355396</v>
      </c>
      <c r="E29" s="32">
        <f t="shared" si="1"/>
        <v>2.0687237026647964</v>
      </c>
      <c r="F29" s="90">
        <v>44</v>
      </c>
      <c r="G29" s="12">
        <f t="shared" si="2"/>
        <v>0.2040035700624761</v>
      </c>
      <c r="H29" s="32">
        <f t="shared" si="3"/>
        <v>0.3266760709778009</v>
      </c>
      <c r="I29" s="147">
        <f t="shared" si="4"/>
        <v>103</v>
      </c>
      <c r="J29" s="12">
        <f t="shared" si="5"/>
        <v>0.4081584130166869</v>
      </c>
      <c r="K29" s="13">
        <f t="shared" si="6"/>
        <v>0.6310887813246737</v>
      </c>
    </row>
    <row r="30" spans="1:11" s="1" customFormat="1" ht="12.75">
      <c r="A30" s="4"/>
      <c r="B30" s="42" t="s">
        <v>58</v>
      </c>
      <c r="C30" s="131">
        <v>52</v>
      </c>
      <c r="D30" s="12">
        <f t="shared" si="0"/>
        <v>1.4180335692177637</v>
      </c>
      <c r="E30" s="32">
        <f t="shared" si="1"/>
        <v>1.8232819074333801</v>
      </c>
      <c r="F30" s="92">
        <v>260</v>
      </c>
      <c r="G30" s="12">
        <f t="shared" si="2"/>
        <v>1.205475641278268</v>
      </c>
      <c r="H30" s="32">
        <f t="shared" si="3"/>
        <v>1.9303586012324596</v>
      </c>
      <c r="I30" s="147">
        <f t="shared" si="4"/>
        <v>312</v>
      </c>
      <c r="J30" s="12">
        <f t="shared" si="5"/>
        <v>1.2363633481670517</v>
      </c>
      <c r="K30" s="13">
        <f t="shared" si="6"/>
        <v>1.9116475706145457</v>
      </c>
    </row>
    <row r="31" spans="1:11" s="1" customFormat="1" ht="16.5" customHeight="1" thickBot="1">
      <c r="A31" s="5"/>
      <c r="B31" s="42" t="s">
        <v>59</v>
      </c>
      <c r="C31" s="131"/>
      <c r="D31" s="12">
        <f t="shared" si="0"/>
        <v>0</v>
      </c>
      <c r="E31" s="32">
        <f t="shared" si="1"/>
        <v>0</v>
      </c>
      <c r="F31" s="93">
        <v>216</v>
      </c>
      <c r="G31" s="12">
        <f t="shared" si="2"/>
        <v>1.0014720712157916</v>
      </c>
      <c r="H31" s="32">
        <f t="shared" si="3"/>
        <v>1.603682530254659</v>
      </c>
      <c r="I31" s="147">
        <f t="shared" si="4"/>
        <v>216</v>
      </c>
      <c r="J31" s="12">
        <f t="shared" si="5"/>
        <v>0.8559438564233435</v>
      </c>
      <c r="K31" s="13">
        <f t="shared" si="6"/>
        <v>1.3234483181177623</v>
      </c>
    </row>
    <row r="32" spans="1:11" s="1" customFormat="1" ht="16.5" customHeight="1" thickBot="1">
      <c r="A32" s="112" t="s">
        <v>77</v>
      </c>
      <c r="B32" s="104" t="s">
        <v>63</v>
      </c>
      <c r="C32" s="105">
        <v>45</v>
      </c>
      <c r="D32" s="106">
        <f t="shared" si="0"/>
        <v>1.2271444348999878</v>
      </c>
      <c r="E32" s="107">
        <f t="shared" si="1"/>
        <v>1.5778401122019636</v>
      </c>
      <c r="F32" s="88">
        <v>284</v>
      </c>
      <c r="G32" s="106">
        <f>F32*1000/$G$2</f>
        <v>1.3167503158578002</v>
      </c>
      <c r="H32" s="107">
        <f t="shared" si="3"/>
        <v>2.1085455490385328</v>
      </c>
      <c r="I32" s="161">
        <f>SUM(C32,F32)</f>
        <v>329</v>
      </c>
      <c r="J32" s="106">
        <f>I32*1000/$J$2</f>
        <v>1.30372929983</v>
      </c>
      <c r="K32" s="109">
        <f t="shared" si="6"/>
        <v>2.015807854910851</v>
      </c>
    </row>
    <row r="33" spans="1:11" s="1" customFormat="1" ht="26.25" thickBot="1">
      <c r="A33" s="112" t="s">
        <v>78</v>
      </c>
      <c r="B33" s="104" t="s">
        <v>64</v>
      </c>
      <c r="C33" s="105">
        <v>37</v>
      </c>
      <c r="D33" s="106">
        <f t="shared" si="0"/>
        <v>1.008985424251101</v>
      </c>
      <c r="E33" s="107">
        <f t="shared" si="1"/>
        <v>1.297335203366059</v>
      </c>
      <c r="F33" s="88">
        <v>533</v>
      </c>
      <c r="G33" s="106">
        <f>F33*1000/$G$2</f>
        <v>2.471225064620449</v>
      </c>
      <c r="H33" s="107">
        <f t="shared" si="3"/>
        <v>3.9572351325265425</v>
      </c>
      <c r="I33" s="161">
        <f>SUM(C33,F33)</f>
        <v>570</v>
      </c>
      <c r="J33" s="106">
        <f>I33*1000/$J$2</f>
        <v>2.2587407322282678</v>
      </c>
      <c r="K33" s="109">
        <f t="shared" si="6"/>
        <v>3.492433061699651</v>
      </c>
    </row>
    <row r="34" spans="1:11" s="6" customFormat="1" ht="21" customHeight="1" thickBot="1">
      <c r="A34" s="112" t="s">
        <v>19</v>
      </c>
      <c r="B34" s="104" t="s">
        <v>60</v>
      </c>
      <c r="C34" s="105">
        <v>101</v>
      </c>
      <c r="D34" s="106">
        <f t="shared" si="0"/>
        <v>2.7542575094421946</v>
      </c>
      <c r="E34" s="107">
        <f t="shared" si="1"/>
        <v>3.541374474053296</v>
      </c>
      <c r="F34" s="88">
        <v>963</v>
      </c>
      <c r="G34" s="106">
        <f t="shared" si="2"/>
        <v>4.464896317503738</v>
      </c>
      <c r="H34" s="107">
        <f t="shared" si="3"/>
        <v>7.149751280718688</v>
      </c>
      <c r="I34" s="161">
        <f t="shared" si="4"/>
        <v>1064</v>
      </c>
      <c r="J34" s="106">
        <f t="shared" si="5"/>
        <v>4.216316033492766</v>
      </c>
      <c r="K34" s="109">
        <f t="shared" si="6"/>
        <v>6.5192083818393485</v>
      </c>
    </row>
    <row r="35" spans="1:11" s="1" customFormat="1" ht="12.75">
      <c r="A35" s="4"/>
      <c r="B35" s="44" t="s">
        <v>61</v>
      </c>
      <c r="C35" s="130">
        <v>82</v>
      </c>
      <c r="D35" s="25">
        <f t="shared" si="0"/>
        <v>2.2361298591510885</v>
      </c>
      <c r="E35" s="36">
        <f t="shared" si="1"/>
        <v>2.8751753155680224</v>
      </c>
      <c r="F35" s="91">
        <v>686</v>
      </c>
      <c r="G35" s="25">
        <f t="shared" si="2"/>
        <v>3.180601115064968</v>
      </c>
      <c r="H35" s="36">
        <f t="shared" si="3"/>
        <v>5.093176924790259</v>
      </c>
      <c r="I35" s="153">
        <f t="shared" si="4"/>
        <v>768</v>
      </c>
      <c r="J35" s="25">
        <f t="shared" si="5"/>
        <v>3.0433559339496656</v>
      </c>
      <c r="K35" s="26">
        <f t="shared" si="6"/>
        <v>4.705594019974266</v>
      </c>
    </row>
    <row r="36" spans="1:11" s="1" customFormat="1" ht="13.5" customHeight="1">
      <c r="A36" s="4"/>
      <c r="B36" s="47" t="s">
        <v>31</v>
      </c>
      <c r="C36" s="131">
        <v>80</v>
      </c>
      <c r="D36" s="27">
        <f t="shared" si="0"/>
        <v>2.181590106488867</v>
      </c>
      <c r="E36" s="37">
        <f t="shared" si="1"/>
        <v>2.805049088359046</v>
      </c>
      <c r="F36" s="90">
        <v>218</v>
      </c>
      <c r="G36" s="27">
        <f t="shared" si="2"/>
        <v>1.0107449607640862</v>
      </c>
      <c r="H36" s="37">
        <f t="shared" si="3"/>
        <v>1.6185314425718316</v>
      </c>
      <c r="I36" s="147">
        <f t="shared" si="4"/>
        <v>298</v>
      </c>
      <c r="J36" s="27">
        <f t="shared" si="5"/>
        <v>1.1808855056210943</v>
      </c>
      <c r="K36" s="28">
        <f t="shared" si="6"/>
        <v>1.8258685129587648</v>
      </c>
    </row>
    <row r="37" spans="1:11" s="1" customFormat="1" ht="12" customHeight="1" thickBot="1">
      <c r="A37" s="16"/>
      <c r="B37" s="42" t="s">
        <v>81</v>
      </c>
      <c r="C37" s="131">
        <v>1</v>
      </c>
      <c r="D37" s="27">
        <f t="shared" si="0"/>
        <v>0.02726987633111084</v>
      </c>
      <c r="E37" s="37">
        <f t="shared" si="1"/>
        <v>0.03506311360448808</v>
      </c>
      <c r="F37" s="133">
        <v>148</v>
      </c>
      <c r="G37" s="27">
        <f t="shared" si="2"/>
        <v>0.6861938265737832</v>
      </c>
      <c r="H37" s="37">
        <f t="shared" si="3"/>
        <v>1.0988195114707848</v>
      </c>
      <c r="I37" s="147">
        <f t="shared" si="4"/>
        <v>149</v>
      </c>
      <c r="J37" s="27">
        <f t="shared" si="5"/>
        <v>0.5904427528105471</v>
      </c>
      <c r="K37" s="28">
        <f t="shared" si="6"/>
        <v>0.9129342564793824</v>
      </c>
    </row>
    <row r="38" spans="1:11" s="6" customFormat="1" ht="21" customHeight="1" thickBot="1">
      <c r="A38" s="112" t="s">
        <v>20</v>
      </c>
      <c r="B38" s="104" t="s">
        <v>32</v>
      </c>
      <c r="C38" s="105">
        <v>85</v>
      </c>
      <c r="D38" s="106">
        <f t="shared" si="0"/>
        <v>2.3179394881444213</v>
      </c>
      <c r="E38" s="107">
        <f t="shared" si="1"/>
        <v>2.9803646563814867</v>
      </c>
      <c r="F38" s="88">
        <v>1127</v>
      </c>
      <c r="G38" s="106">
        <f t="shared" si="2"/>
        <v>5.225273260463876</v>
      </c>
      <c r="H38" s="107">
        <f t="shared" si="3"/>
        <v>8.367362090726854</v>
      </c>
      <c r="I38" s="161">
        <f t="shared" si="4"/>
        <v>1212</v>
      </c>
      <c r="J38" s="106">
        <f t="shared" si="5"/>
        <v>4.802796083264316</v>
      </c>
      <c r="K38" s="128">
        <f t="shared" si="6"/>
        <v>7.426015562771889</v>
      </c>
    </row>
    <row r="39" spans="1:11" s="1" customFormat="1" ht="12.75">
      <c r="A39" s="4"/>
      <c r="B39" s="44" t="s">
        <v>62</v>
      </c>
      <c r="C39" s="130">
        <v>18</v>
      </c>
      <c r="D39" s="18">
        <f t="shared" si="0"/>
        <v>0.4908577739599951</v>
      </c>
      <c r="E39" s="31">
        <f t="shared" si="1"/>
        <v>0.6311360448807855</v>
      </c>
      <c r="F39" s="91">
        <v>183</v>
      </c>
      <c r="G39" s="18">
        <f t="shared" si="2"/>
        <v>0.8484693936689347</v>
      </c>
      <c r="H39" s="31">
        <f t="shared" si="3"/>
        <v>1.358675477021308</v>
      </c>
      <c r="I39" s="153">
        <f t="shared" si="4"/>
        <v>201</v>
      </c>
      <c r="J39" s="18">
        <f t="shared" si="5"/>
        <v>0.7965033108383891</v>
      </c>
      <c r="K39" s="19">
        <f t="shared" si="6"/>
        <v>1.23154218491514</v>
      </c>
    </row>
    <row r="40" spans="1:11" s="1" customFormat="1" ht="12.75">
      <c r="A40" s="4"/>
      <c r="B40" s="42" t="s">
        <v>34</v>
      </c>
      <c r="C40" s="131">
        <v>3</v>
      </c>
      <c r="D40" s="12">
        <f t="shared" si="0"/>
        <v>0.08180962899333251</v>
      </c>
      <c r="E40" s="32">
        <f t="shared" si="1"/>
        <v>0.10518934081346423</v>
      </c>
      <c r="F40" s="90">
        <v>37</v>
      </c>
      <c r="G40" s="12">
        <f t="shared" si="2"/>
        <v>0.1715484566434458</v>
      </c>
      <c r="H40" s="32">
        <f t="shared" si="3"/>
        <v>0.2747048778676962</v>
      </c>
      <c r="I40" s="147">
        <f t="shared" si="4"/>
        <v>40</v>
      </c>
      <c r="J40" s="12">
        <f t="shared" si="5"/>
        <v>0.15850812155987842</v>
      </c>
      <c r="K40" s="13">
        <f t="shared" si="6"/>
        <v>0.2450830218736597</v>
      </c>
    </row>
    <row r="41" spans="1:11" s="1" customFormat="1" ht="12.75">
      <c r="A41" s="4"/>
      <c r="B41" s="42" t="s">
        <v>25</v>
      </c>
      <c r="C41" s="131">
        <v>2</v>
      </c>
      <c r="D41" s="12">
        <f t="shared" si="0"/>
        <v>0.05453975266222168</v>
      </c>
      <c r="E41" s="32">
        <f t="shared" si="1"/>
        <v>0.07012622720897616</v>
      </c>
      <c r="F41" s="90">
        <v>12</v>
      </c>
      <c r="G41" s="12">
        <f t="shared" si="2"/>
        <v>0.055637337289766206</v>
      </c>
      <c r="H41" s="32">
        <f t="shared" si="3"/>
        <v>0.0890934739030366</v>
      </c>
      <c r="I41" s="147">
        <f t="shared" si="4"/>
        <v>14</v>
      </c>
      <c r="J41" s="12">
        <f t="shared" si="5"/>
        <v>0.055477842545957445</v>
      </c>
      <c r="K41" s="13">
        <f t="shared" si="6"/>
        <v>0.0857790576557809</v>
      </c>
    </row>
    <row r="42" spans="1:11" s="1" customFormat="1" ht="13.5" thickBot="1">
      <c r="A42" s="5"/>
      <c r="B42" s="42" t="s">
        <v>35</v>
      </c>
      <c r="C42" s="131">
        <v>36</v>
      </c>
      <c r="D42" s="12">
        <f t="shared" si="0"/>
        <v>0.9817155479199902</v>
      </c>
      <c r="E42" s="32">
        <f t="shared" si="1"/>
        <v>1.262272089761571</v>
      </c>
      <c r="F42" s="132">
        <v>477</v>
      </c>
      <c r="G42" s="12">
        <f t="shared" si="2"/>
        <v>2.2115841572682067</v>
      </c>
      <c r="H42" s="32">
        <f t="shared" si="3"/>
        <v>3.541465587645705</v>
      </c>
      <c r="I42" s="147">
        <f t="shared" si="4"/>
        <v>513</v>
      </c>
      <c r="J42" s="12">
        <f t="shared" si="5"/>
        <v>2.0328666590054407</v>
      </c>
      <c r="K42" s="13">
        <f t="shared" si="6"/>
        <v>3.1431897555296855</v>
      </c>
    </row>
    <row r="43" spans="1:11" s="6" customFormat="1" ht="23.25" customHeight="1" thickBot="1">
      <c r="A43" s="112" t="s">
        <v>21</v>
      </c>
      <c r="B43" s="104" t="s">
        <v>66</v>
      </c>
      <c r="C43" s="105">
        <v>397</v>
      </c>
      <c r="D43" s="106">
        <f t="shared" si="0"/>
        <v>10.826140903451003</v>
      </c>
      <c r="E43" s="107">
        <f t="shared" si="1"/>
        <v>13.920056100981768</v>
      </c>
      <c r="F43" s="88"/>
      <c r="G43" s="106">
        <f t="shared" si="2"/>
        <v>0</v>
      </c>
      <c r="H43" s="107">
        <f t="shared" si="3"/>
        <v>0</v>
      </c>
      <c r="I43" s="161">
        <f t="shared" si="4"/>
        <v>397</v>
      </c>
      <c r="J43" s="106">
        <f t="shared" si="5"/>
        <v>1.5731931064817934</v>
      </c>
      <c r="K43" s="128">
        <f t="shared" si="6"/>
        <v>2.4324489920960723</v>
      </c>
    </row>
    <row r="44" spans="1:11" s="1" customFormat="1" ht="33.75" customHeight="1" thickBot="1">
      <c r="A44" s="9"/>
      <c r="B44" s="189" t="s">
        <v>85</v>
      </c>
      <c r="C44" s="130">
        <v>29</v>
      </c>
      <c r="D44" s="18">
        <f t="shared" si="0"/>
        <v>0.7908264136022143</v>
      </c>
      <c r="E44" s="31">
        <f t="shared" si="1"/>
        <v>1.0168302945301544</v>
      </c>
      <c r="F44" s="136"/>
      <c r="G44" s="18">
        <f t="shared" si="2"/>
        <v>0</v>
      </c>
      <c r="H44" s="31">
        <f t="shared" si="3"/>
        <v>0</v>
      </c>
      <c r="I44" s="153">
        <f t="shared" si="4"/>
        <v>29</v>
      </c>
      <c r="J44" s="18">
        <f t="shared" si="5"/>
        <v>0.11491838813091186</v>
      </c>
      <c r="K44" s="19">
        <f t="shared" si="6"/>
        <v>0.17768519085840329</v>
      </c>
    </row>
    <row r="45" spans="1:11" s="1" customFormat="1" ht="16.5" customHeight="1" thickBot="1">
      <c r="A45" s="4"/>
      <c r="B45" s="187" t="s">
        <v>82</v>
      </c>
      <c r="C45" s="131">
        <v>20</v>
      </c>
      <c r="D45" s="12">
        <f t="shared" si="0"/>
        <v>0.5453975266222167</v>
      </c>
      <c r="E45" s="32">
        <f t="shared" si="1"/>
        <v>0.7012622720897616</v>
      </c>
      <c r="F45" s="137"/>
      <c r="G45" s="12">
        <f t="shared" si="2"/>
        <v>0</v>
      </c>
      <c r="H45" s="32">
        <f t="shared" si="3"/>
        <v>0</v>
      </c>
      <c r="I45" s="147">
        <f t="shared" si="4"/>
        <v>20</v>
      </c>
      <c r="J45" s="12">
        <f t="shared" si="5"/>
        <v>0.07925406077993921</v>
      </c>
      <c r="K45" s="13">
        <f t="shared" si="6"/>
        <v>0.12254151093682986</v>
      </c>
    </row>
    <row r="46" spans="1:11" s="1" customFormat="1" ht="18" customHeight="1" thickBot="1">
      <c r="A46" s="112" t="s">
        <v>79</v>
      </c>
      <c r="B46" s="104" t="s">
        <v>65</v>
      </c>
      <c r="C46" s="105">
        <v>6</v>
      </c>
      <c r="D46" s="106">
        <f t="shared" si="0"/>
        <v>0.16361925798666502</v>
      </c>
      <c r="E46" s="107">
        <f t="shared" si="1"/>
        <v>0.21037868162692847</v>
      </c>
      <c r="F46" s="88">
        <v>1</v>
      </c>
      <c r="G46" s="106">
        <f>F46*1000/$G$2</f>
        <v>0.004636444774147184</v>
      </c>
      <c r="H46" s="107">
        <f t="shared" si="3"/>
        <v>0.007424456158586384</v>
      </c>
      <c r="I46" s="161">
        <f>SUM(C46,F46)</f>
        <v>7</v>
      </c>
      <c r="J46" s="106">
        <f>I46*1000/$J$2</f>
        <v>0.027738921272978723</v>
      </c>
      <c r="K46" s="109">
        <f t="shared" si="6"/>
        <v>0.04288952882789045</v>
      </c>
    </row>
    <row r="47" spans="1:11" s="6" customFormat="1" ht="21" customHeight="1" thickBot="1">
      <c r="A47" s="112" t="s">
        <v>29</v>
      </c>
      <c r="B47" s="104" t="s">
        <v>67</v>
      </c>
      <c r="C47" s="105">
        <v>23</v>
      </c>
      <c r="D47" s="106">
        <f t="shared" si="0"/>
        <v>0.6272071556155493</v>
      </c>
      <c r="E47" s="107">
        <f t="shared" si="1"/>
        <v>0.8064516129032258</v>
      </c>
      <c r="F47" s="88">
        <v>63</v>
      </c>
      <c r="G47" s="106">
        <f t="shared" si="2"/>
        <v>0.2920960207712726</v>
      </c>
      <c r="H47" s="107">
        <f t="shared" si="3"/>
        <v>0.4677407379909422</v>
      </c>
      <c r="I47" s="161">
        <f t="shared" si="4"/>
        <v>86</v>
      </c>
      <c r="J47" s="106">
        <f t="shared" si="5"/>
        <v>0.3407924613537386</v>
      </c>
      <c r="K47" s="109">
        <f t="shared" si="6"/>
        <v>0.5269284970283684</v>
      </c>
    </row>
    <row r="48" spans="1:11" s="6" customFormat="1" ht="19.5" customHeight="1" thickBot="1">
      <c r="A48" s="112" t="s">
        <v>30</v>
      </c>
      <c r="B48" s="104" t="s">
        <v>68</v>
      </c>
      <c r="C48" s="105">
        <v>275</v>
      </c>
      <c r="D48" s="106">
        <f t="shared" si="0"/>
        <v>7.499215991055481</v>
      </c>
      <c r="E48" s="107">
        <f t="shared" si="1"/>
        <v>9.642356241234221</v>
      </c>
      <c r="F48" s="88">
        <v>1163</v>
      </c>
      <c r="G48" s="106">
        <f t="shared" si="2"/>
        <v>5.392185272333175</v>
      </c>
      <c r="H48" s="107">
        <f t="shared" si="3"/>
        <v>8.634642512435963</v>
      </c>
      <c r="I48" s="161">
        <f t="shared" si="4"/>
        <v>1438</v>
      </c>
      <c r="J48" s="106">
        <f t="shared" si="5"/>
        <v>5.698366970077629</v>
      </c>
      <c r="K48" s="109">
        <f t="shared" si="6"/>
        <v>8.810734636358067</v>
      </c>
    </row>
    <row r="49" spans="1:11" s="1" customFormat="1" ht="12.75">
      <c r="A49" s="4"/>
      <c r="B49" s="44" t="s">
        <v>69</v>
      </c>
      <c r="C49" s="130">
        <v>70</v>
      </c>
      <c r="D49" s="18">
        <f t="shared" si="0"/>
        <v>1.9088913431777588</v>
      </c>
      <c r="E49" s="31">
        <f t="shared" si="1"/>
        <v>2.4544179523141656</v>
      </c>
      <c r="F49" s="91">
        <v>250</v>
      </c>
      <c r="G49" s="18">
        <f t="shared" si="2"/>
        <v>1.159111193536796</v>
      </c>
      <c r="H49" s="31">
        <f t="shared" si="3"/>
        <v>1.8561140396465958</v>
      </c>
      <c r="I49" s="153">
        <f t="shared" si="4"/>
        <v>320</v>
      </c>
      <c r="J49" s="18">
        <f t="shared" si="5"/>
        <v>1.2680649724790274</v>
      </c>
      <c r="K49" s="19">
        <f t="shared" si="6"/>
        <v>1.9606641749892777</v>
      </c>
    </row>
    <row r="50" spans="1:11" s="1" customFormat="1" ht="12.75">
      <c r="A50" s="4"/>
      <c r="B50" s="42" t="s">
        <v>73</v>
      </c>
      <c r="C50" s="131"/>
      <c r="D50" s="12">
        <f t="shared" si="0"/>
        <v>0</v>
      </c>
      <c r="E50" s="32">
        <f t="shared" si="1"/>
        <v>0</v>
      </c>
      <c r="F50" s="90"/>
      <c r="G50" s="12">
        <f t="shared" si="2"/>
        <v>0</v>
      </c>
      <c r="H50" s="32">
        <f t="shared" si="3"/>
        <v>0</v>
      </c>
      <c r="I50" s="147">
        <f t="shared" si="4"/>
        <v>0</v>
      </c>
      <c r="J50" s="12">
        <f t="shared" si="5"/>
        <v>0</v>
      </c>
      <c r="K50" s="13">
        <f t="shared" si="6"/>
        <v>0</v>
      </c>
    </row>
    <row r="51" spans="1:11" s="1" customFormat="1" ht="12.75">
      <c r="A51" s="4"/>
      <c r="B51" s="42" t="s">
        <v>70</v>
      </c>
      <c r="C51" s="131">
        <v>10</v>
      </c>
      <c r="D51" s="12">
        <f t="shared" si="0"/>
        <v>0.27269876331110837</v>
      </c>
      <c r="E51" s="32">
        <f t="shared" si="1"/>
        <v>0.3506311360448808</v>
      </c>
      <c r="F51" s="90">
        <v>97</v>
      </c>
      <c r="G51" s="12">
        <f t="shared" si="2"/>
        <v>0.44973514309227686</v>
      </c>
      <c r="H51" s="32">
        <f t="shared" si="3"/>
        <v>0.7201722473828792</v>
      </c>
      <c r="I51" s="147">
        <f t="shared" si="4"/>
        <v>107</v>
      </c>
      <c r="J51" s="12">
        <f t="shared" si="5"/>
        <v>0.4240092251726748</v>
      </c>
      <c r="K51" s="13">
        <f t="shared" si="6"/>
        <v>0.6555970835120397</v>
      </c>
    </row>
    <row r="52" spans="1:11" s="1" customFormat="1" ht="12.75">
      <c r="A52" s="4"/>
      <c r="B52" s="42" t="s">
        <v>74</v>
      </c>
      <c r="C52" s="131">
        <v>1</v>
      </c>
      <c r="D52" s="12">
        <f t="shared" si="0"/>
        <v>0.02726987633111084</v>
      </c>
      <c r="E52" s="32">
        <f t="shared" si="1"/>
        <v>0.03506311360448808</v>
      </c>
      <c r="F52" s="90">
        <v>38</v>
      </c>
      <c r="G52" s="12">
        <f t="shared" si="2"/>
        <v>0.176184901417593</v>
      </c>
      <c r="H52" s="32">
        <f t="shared" si="3"/>
        <v>0.2821293340262826</v>
      </c>
      <c r="I52" s="147">
        <f t="shared" si="4"/>
        <v>39</v>
      </c>
      <c r="J52" s="12">
        <f t="shared" si="5"/>
        <v>0.15454541852088147</v>
      </c>
      <c r="K52" s="13">
        <f t="shared" si="6"/>
        <v>0.2389559463268182</v>
      </c>
    </row>
    <row r="53" spans="1:11" s="1" customFormat="1" ht="12.75">
      <c r="A53" s="4"/>
      <c r="B53" s="42" t="s">
        <v>71</v>
      </c>
      <c r="C53" s="131">
        <v>75</v>
      </c>
      <c r="D53" s="12">
        <f t="shared" si="0"/>
        <v>2.045240724833313</v>
      </c>
      <c r="E53" s="32">
        <f t="shared" si="1"/>
        <v>2.6297335203366057</v>
      </c>
      <c r="F53" s="90">
        <v>269</v>
      </c>
      <c r="G53" s="12">
        <f t="shared" si="2"/>
        <v>1.2472036442455925</v>
      </c>
      <c r="H53" s="32">
        <f t="shared" si="3"/>
        <v>1.997178706659737</v>
      </c>
      <c r="I53" s="147">
        <f t="shared" si="4"/>
        <v>344</v>
      </c>
      <c r="J53" s="12">
        <f t="shared" si="5"/>
        <v>1.3631698454149543</v>
      </c>
      <c r="K53" s="13">
        <f t="shared" si="6"/>
        <v>2.1077139881134737</v>
      </c>
    </row>
    <row r="54" spans="1:11" s="1" customFormat="1" ht="12.75">
      <c r="A54" s="4"/>
      <c r="B54" s="42" t="s">
        <v>75</v>
      </c>
      <c r="C54" s="131">
        <v>70</v>
      </c>
      <c r="D54" s="12">
        <f t="shared" si="0"/>
        <v>1.9088913431777588</v>
      </c>
      <c r="E54" s="32">
        <f t="shared" si="1"/>
        <v>2.4544179523141656</v>
      </c>
      <c r="F54" s="90">
        <v>164</v>
      </c>
      <c r="G54" s="12">
        <f t="shared" si="2"/>
        <v>0.7603769429601381</v>
      </c>
      <c r="H54" s="32">
        <f t="shared" si="3"/>
        <v>1.2176108100081668</v>
      </c>
      <c r="I54" s="147">
        <f t="shared" si="4"/>
        <v>234</v>
      </c>
      <c r="J54" s="12">
        <f t="shared" si="5"/>
        <v>0.9272725111252887</v>
      </c>
      <c r="K54" s="13">
        <f t="shared" si="6"/>
        <v>1.4337356779609092</v>
      </c>
    </row>
    <row r="55" spans="1:11" s="1" customFormat="1" ht="12.75">
      <c r="A55" s="4"/>
      <c r="B55" s="42" t="s">
        <v>72</v>
      </c>
      <c r="C55" s="131">
        <v>17</v>
      </c>
      <c r="D55" s="12">
        <f t="shared" si="0"/>
        <v>0.46358789762888425</v>
      </c>
      <c r="E55" s="32">
        <f t="shared" si="1"/>
        <v>0.5960729312762973</v>
      </c>
      <c r="F55" s="90">
        <v>399</v>
      </c>
      <c r="G55" s="12">
        <f t="shared" si="2"/>
        <v>1.8499414648847263</v>
      </c>
      <c r="H55" s="32">
        <f t="shared" si="3"/>
        <v>2.962358007275967</v>
      </c>
      <c r="I55" s="147">
        <f t="shared" si="4"/>
        <v>416</v>
      </c>
      <c r="J55" s="12">
        <f t="shared" si="5"/>
        <v>1.6484844642227356</v>
      </c>
      <c r="K55" s="13">
        <f t="shared" si="6"/>
        <v>2.548863427486061</v>
      </c>
    </row>
    <row r="56" spans="1:11" s="1" customFormat="1" ht="12.75">
      <c r="A56" s="4"/>
      <c r="B56" s="42" t="s">
        <v>76</v>
      </c>
      <c r="C56" s="131">
        <v>13</v>
      </c>
      <c r="D56" s="12">
        <f t="shared" si="0"/>
        <v>0.3545083923044409</v>
      </c>
      <c r="E56" s="32">
        <f t="shared" si="1"/>
        <v>0.45582047685834504</v>
      </c>
      <c r="F56" s="90">
        <v>370</v>
      </c>
      <c r="G56" s="12">
        <f t="shared" si="2"/>
        <v>1.715484566434458</v>
      </c>
      <c r="H56" s="32">
        <f t="shared" si="3"/>
        <v>2.747048778676962</v>
      </c>
      <c r="I56" s="147">
        <f t="shared" si="4"/>
        <v>383</v>
      </c>
      <c r="J56" s="12">
        <f t="shared" si="5"/>
        <v>1.517715263935836</v>
      </c>
      <c r="K56" s="13">
        <f t="shared" si="6"/>
        <v>2.3466699344402917</v>
      </c>
    </row>
    <row r="57" spans="1:11" s="1" customFormat="1" ht="13.5" thickBot="1">
      <c r="A57" s="4"/>
      <c r="B57" s="42" t="s">
        <v>33</v>
      </c>
      <c r="C57" s="138">
        <v>53</v>
      </c>
      <c r="D57" s="12">
        <f t="shared" si="0"/>
        <v>1.4453034455488745</v>
      </c>
      <c r="E57" s="32">
        <f>C57*100/C$58</f>
        <v>1.8583450210378682</v>
      </c>
      <c r="F57" s="92">
        <v>38</v>
      </c>
      <c r="G57" s="12">
        <f t="shared" si="2"/>
        <v>0.176184901417593</v>
      </c>
      <c r="H57" s="32">
        <f>F57*100/F$58</f>
        <v>0.2821293340262826</v>
      </c>
      <c r="I57" s="147">
        <f t="shared" si="4"/>
        <v>91</v>
      </c>
      <c r="J57" s="12">
        <f t="shared" si="5"/>
        <v>0.3606059765487234</v>
      </c>
      <c r="K57" s="13">
        <f t="shared" si="6"/>
        <v>0.5575638747625759</v>
      </c>
    </row>
    <row r="58" spans="1:11" s="6" customFormat="1" ht="18.75" customHeight="1" thickBot="1">
      <c r="A58" s="188"/>
      <c r="B58" s="159" t="s">
        <v>22</v>
      </c>
      <c r="C58" s="164">
        <f>C48+C47+C46+C43+C38+C34+C33+C32+C27+C22+C18+C17+C16+C14+C13+C11+C10+C8+C5</f>
        <v>2852</v>
      </c>
      <c r="D58" s="259">
        <f t="shared" si="0"/>
        <v>77.7736872963281</v>
      </c>
      <c r="E58" s="107"/>
      <c r="F58" s="161">
        <f>F48+F47+F46+F43+F38+F34+F33+F32+F27+F22+F18+F17+F16+F14+F13+F11+F10+F8+F5</f>
        <v>13469</v>
      </c>
      <c r="G58" s="259">
        <f t="shared" si="2"/>
        <v>62.44827466298842</v>
      </c>
      <c r="H58" s="107"/>
      <c r="I58" s="161">
        <f>I48+I47+I46+I43+I38+I34+I33+I32+I27+I22+I18+I17+I16+I14+I13+I11+I10+I8+I5</f>
        <v>16321</v>
      </c>
      <c r="J58" s="259">
        <f t="shared" si="5"/>
        <v>64.67527629946939</v>
      </c>
      <c r="K58" s="109"/>
    </row>
    <row r="59" spans="1:11" s="6" customFormat="1" ht="22.5" customHeight="1">
      <c r="A59" s="15"/>
      <c r="B59" s="262" t="s">
        <v>23</v>
      </c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3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36">C5*1000/$D$2</f>
        <v>0</v>
      </c>
      <c r="E5" s="107" t="e">
        <f aca="true" t="shared" si="1" ref="E5:E36">C5*100/C$58</f>
        <v>#DIV/0!</v>
      </c>
      <c r="F5" s="150"/>
      <c r="G5" s="106">
        <f aca="true" t="shared" si="2" ref="G5:G36">F5*1000/$G$2</f>
        <v>0</v>
      </c>
      <c r="H5" s="107">
        <f aca="true" t="shared" si="3" ref="H5:H36">F5*100/F$58</f>
        <v>0</v>
      </c>
      <c r="I5" s="161">
        <f aca="true" t="shared" si="4" ref="I5:I36">SUM(C5,F5)</f>
        <v>0</v>
      </c>
      <c r="J5" s="106">
        <f aca="true" t="shared" si="5" ref="J5:J36">I5*1000/$J$2</f>
        <v>0</v>
      </c>
      <c r="K5" s="109">
        <f aca="true" t="shared" si="6" ref="K5:K36">I5*100/I$58</f>
        <v>0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 t="e">
        <f t="shared" si="1"/>
        <v>#DIV/0!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 t="e">
        <f t="shared" si="1"/>
        <v>#DIV/0!</v>
      </c>
      <c r="F7" s="148"/>
      <c r="G7" s="14">
        <f t="shared" si="2"/>
        <v>0</v>
      </c>
      <c r="H7" s="35">
        <f t="shared" si="3"/>
        <v>0</v>
      </c>
      <c r="I7" s="155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102" t="s">
        <v>10</v>
      </c>
      <c r="B8" s="113" t="s">
        <v>38</v>
      </c>
      <c r="C8" s="164"/>
      <c r="D8" s="106">
        <f t="shared" si="0"/>
        <v>0</v>
      </c>
      <c r="E8" s="107" t="e">
        <f t="shared" si="1"/>
        <v>#DIV/0!</v>
      </c>
      <c r="F8" s="150"/>
      <c r="G8" s="106">
        <f t="shared" si="2"/>
        <v>0</v>
      </c>
      <c r="H8" s="107">
        <f t="shared" si="3"/>
        <v>0</v>
      </c>
      <c r="I8" s="161">
        <f t="shared" si="4"/>
        <v>0</v>
      </c>
      <c r="J8" s="106">
        <f t="shared" si="5"/>
        <v>0</v>
      </c>
      <c r="K8" s="109">
        <f t="shared" si="6"/>
        <v>0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 t="e">
        <f t="shared" si="1"/>
        <v>#DIV/0!</v>
      </c>
      <c r="F9" s="148"/>
      <c r="G9" s="18">
        <f t="shared" si="2"/>
        <v>0</v>
      </c>
      <c r="H9" s="31">
        <f t="shared" si="3"/>
        <v>0</v>
      </c>
      <c r="I9" s="153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 t="e">
        <f t="shared" si="1"/>
        <v>#DIV/0!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 t="e">
        <f t="shared" si="1"/>
        <v>#DIV/0!</v>
      </c>
      <c r="F11" s="150"/>
      <c r="G11" s="106">
        <f t="shared" si="2"/>
        <v>0</v>
      </c>
      <c r="H11" s="107">
        <f t="shared" si="3"/>
        <v>0</v>
      </c>
      <c r="I11" s="161">
        <f t="shared" si="4"/>
        <v>0</v>
      </c>
      <c r="J11" s="106">
        <f t="shared" si="5"/>
        <v>0</v>
      </c>
      <c r="K11" s="109">
        <f t="shared" si="6"/>
        <v>0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 t="e">
        <f t="shared" si="1"/>
        <v>#DIV/0!</v>
      </c>
      <c r="F12" s="148"/>
      <c r="G12" s="29">
        <f t="shared" si="2"/>
        <v>0</v>
      </c>
      <c r="H12" s="34">
        <f t="shared" si="3"/>
        <v>0</v>
      </c>
      <c r="I12" s="148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 t="e">
        <f t="shared" si="1"/>
        <v>#DIV/0!</v>
      </c>
      <c r="F13" s="150">
        <v>764</v>
      </c>
      <c r="G13" s="115">
        <f t="shared" si="2"/>
        <v>3.5422438074484486</v>
      </c>
      <c r="H13" s="116">
        <f t="shared" si="3"/>
        <v>99.47916666666667</v>
      </c>
      <c r="I13" s="191">
        <f t="shared" si="4"/>
        <v>764</v>
      </c>
      <c r="J13" s="115">
        <f t="shared" si="5"/>
        <v>3.027505121793678</v>
      </c>
      <c r="K13" s="118">
        <f t="shared" si="6"/>
        <v>99.47916666666667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 t="e">
        <f t="shared" si="1"/>
        <v>#DIV/0!</v>
      </c>
      <c r="F14" s="150">
        <v>3</v>
      </c>
      <c r="G14" s="106">
        <f t="shared" si="2"/>
        <v>0.013909334322441552</v>
      </c>
      <c r="H14" s="107">
        <f t="shared" si="3"/>
        <v>0.390625</v>
      </c>
      <c r="I14" s="161">
        <f t="shared" si="4"/>
        <v>3</v>
      </c>
      <c r="J14" s="106">
        <f t="shared" si="5"/>
        <v>0.011888109116990881</v>
      </c>
      <c r="K14" s="128">
        <f t="shared" si="6"/>
        <v>0.390625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 t="e">
        <f t="shared" si="1"/>
        <v>#DIV/0!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 t="e">
        <f t="shared" si="1"/>
        <v>#DIV/0!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 t="e">
        <f t="shared" si="1"/>
        <v>#DIV/0!</v>
      </c>
      <c r="F17" s="152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 t="e">
        <f t="shared" si="1"/>
        <v>#DIV/0!</v>
      </c>
      <c r="F18" s="150"/>
      <c r="G18" s="106">
        <f t="shared" si="2"/>
        <v>0</v>
      </c>
      <c r="H18" s="107">
        <f t="shared" si="3"/>
        <v>0</v>
      </c>
      <c r="I18" s="161">
        <f t="shared" si="4"/>
        <v>0</v>
      </c>
      <c r="J18" s="106">
        <f t="shared" si="5"/>
        <v>0</v>
      </c>
      <c r="K18" s="109">
        <f t="shared" si="6"/>
        <v>0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 t="e">
        <f t="shared" si="1"/>
        <v>#DIV/0!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 t="e">
        <f t="shared" si="1"/>
        <v>#DIV/0!</v>
      </c>
      <c r="F20" s="147"/>
      <c r="G20" s="12">
        <f t="shared" si="2"/>
        <v>0</v>
      </c>
      <c r="H20" s="32">
        <f t="shared" si="3"/>
        <v>0</v>
      </c>
      <c r="I20" s="147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 t="e">
        <f t="shared" si="1"/>
        <v>#DIV/0!</v>
      </c>
      <c r="F21" s="148"/>
      <c r="G21" s="12">
        <f t="shared" si="2"/>
        <v>0</v>
      </c>
      <c r="H21" s="32">
        <f t="shared" si="3"/>
        <v>0</v>
      </c>
      <c r="I21" s="147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110" t="s">
        <v>28</v>
      </c>
      <c r="B22" s="104" t="s">
        <v>50</v>
      </c>
      <c r="C22" s="164"/>
      <c r="D22" s="106">
        <f t="shared" si="0"/>
        <v>0</v>
      </c>
      <c r="E22" s="107" t="e">
        <f t="shared" si="1"/>
        <v>#DIV/0!</v>
      </c>
      <c r="F22" s="150"/>
      <c r="G22" s="106">
        <f t="shared" si="2"/>
        <v>0</v>
      </c>
      <c r="H22" s="107">
        <f t="shared" si="3"/>
        <v>0</v>
      </c>
      <c r="I22" s="161">
        <f t="shared" si="4"/>
        <v>0</v>
      </c>
      <c r="J22" s="106">
        <f t="shared" si="5"/>
        <v>0</v>
      </c>
      <c r="K22" s="109">
        <f t="shared" si="6"/>
        <v>0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 t="e">
        <f t="shared" si="1"/>
        <v>#DIV/0!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 t="e">
        <f t="shared" si="1"/>
        <v>#DIV/0!</v>
      </c>
      <c r="F24" s="147"/>
      <c r="G24" s="12">
        <f t="shared" si="2"/>
        <v>0</v>
      </c>
      <c r="H24" s="32">
        <f t="shared" si="3"/>
        <v>0</v>
      </c>
      <c r="I24" s="147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 t="e">
        <f t="shared" si="1"/>
        <v>#DIV/0!</v>
      </c>
      <c r="F25" s="147"/>
      <c r="G25" s="12">
        <f t="shared" si="2"/>
        <v>0</v>
      </c>
      <c r="H25" s="32">
        <f t="shared" si="3"/>
        <v>0</v>
      </c>
      <c r="I25" s="147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 t="e">
        <f t="shared" si="1"/>
        <v>#DIV/0!</v>
      </c>
      <c r="F26" s="148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 t="e">
        <f t="shared" si="1"/>
        <v>#DIV/0!</v>
      </c>
      <c r="F27" s="150"/>
      <c r="G27" s="106">
        <f t="shared" si="2"/>
        <v>0</v>
      </c>
      <c r="H27" s="107">
        <f t="shared" si="3"/>
        <v>0</v>
      </c>
      <c r="I27" s="161">
        <f t="shared" si="4"/>
        <v>0</v>
      </c>
      <c r="J27" s="106">
        <f t="shared" si="5"/>
        <v>0</v>
      </c>
      <c r="K27" s="109">
        <f t="shared" si="6"/>
        <v>0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 t="e">
        <f t="shared" si="1"/>
        <v>#DIV/0!</v>
      </c>
      <c r="F28" s="153"/>
      <c r="G28" s="18">
        <f t="shared" si="2"/>
        <v>0</v>
      </c>
      <c r="H28" s="31">
        <f t="shared" si="3"/>
        <v>0</v>
      </c>
      <c r="I28" s="153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42" t="s">
        <v>57</v>
      </c>
      <c r="C29" s="163"/>
      <c r="D29" s="12">
        <f t="shared" si="0"/>
        <v>0</v>
      </c>
      <c r="E29" s="32" t="e">
        <f t="shared" si="1"/>
        <v>#DIV/0!</v>
      </c>
      <c r="F29" s="147"/>
      <c r="G29" s="12">
        <f t="shared" si="2"/>
        <v>0</v>
      </c>
      <c r="H29" s="32">
        <f t="shared" si="3"/>
        <v>0</v>
      </c>
      <c r="I29" s="147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 t="e">
        <f t="shared" si="1"/>
        <v>#DIV/0!</v>
      </c>
      <c r="F30" s="154"/>
      <c r="G30" s="12">
        <f t="shared" si="2"/>
        <v>0</v>
      </c>
      <c r="H30" s="32">
        <f t="shared" si="3"/>
        <v>0</v>
      </c>
      <c r="I30" s="147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 t="e">
        <f t="shared" si="1"/>
        <v>#DIV/0!</v>
      </c>
      <c r="F31" s="151"/>
      <c r="G31" s="12">
        <f t="shared" si="2"/>
        <v>0</v>
      </c>
      <c r="H31" s="32">
        <f t="shared" si="3"/>
        <v>0</v>
      </c>
      <c r="I31" s="147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12" t="s">
        <v>77</v>
      </c>
      <c r="B32" s="104" t="s">
        <v>63</v>
      </c>
      <c r="C32" s="164"/>
      <c r="D32" s="106">
        <f t="shared" si="0"/>
        <v>0</v>
      </c>
      <c r="E32" s="107" t="e">
        <f t="shared" si="1"/>
        <v>#DIV/0!</v>
      </c>
      <c r="F32" s="150"/>
      <c r="G32" s="106">
        <f t="shared" si="2"/>
        <v>0</v>
      </c>
      <c r="H32" s="107">
        <f t="shared" si="3"/>
        <v>0</v>
      </c>
      <c r="I32" s="161">
        <f t="shared" si="4"/>
        <v>0</v>
      </c>
      <c r="J32" s="106">
        <f t="shared" si="5"/>
        <v>0</v>
      </c>
      <c r="K32" s="109">
        <f t="shared" si="6"/>
        <v>0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 t="e">
        <f t="shared" si="1"/>
        <v>#DIV/0!</v>
      </c>
      <c r="F33" s="150"/>
      <c r="G33" s="106">
        <f t="shared" si="2"/>
        <v>0</v>
      </c>
      <c r="H33" s="107">
        <f t="shared" si="3"/>
        <v>0</v>
      </c>
      <c r="I33" s="161">
        <f t="shared" si="4"/>
        <v>0</v>
      </c>
      <c r="J33" s="106">
        <f t="shared" si="5"/>
        <v>0</v>
      </c>
      <c r="K33" s="109">
        <f t="shared" si="6"/>
        <v>0</v>
      </c>
    </row>
    <row r="34" spans="1:11" s="6" customFormat="1" ht="21" customHeight="1" thickBot="1">
      <c r="A34" s="110" t="s">
        <v>19</v>
      </c>
      <c r="B34" s="104" t="s">
        <v>60</v>
      </c>
      <c r="C34" s="164"/>
      <c r="D34" s="106">
        <f t="shared" si="0"/>
        <v>0</v>
      </c>
      <c r="E34" s="107" t="e">
        <f t="shared" si="1"/>
        <v>#DIV/0!</v>
      </c>
      <c r="F34" s="150"/>
      <c r="G34" s="106">
        <f t="shared" si="2"/>
        <v>0</v>
      </c>
      <c r="H34" s="107">
        <f t="shared" si="3"/>
        <v>0</v>
      </c>
      <c r="I34" s="161">
        <f t="shared" si="4"/>
        <v>0</v>
      </c>
      <c r="J34" s="106">
        <f t="shared" si="5"/>
        <v>0</v>
      </c>
      <c r="K34" s="109">
        <f t="shared" si="6"/>
        <v>0</v>
      </c>
    </row>
    <row r="35" spans="1:11" s="1" customFormat="1" ht="12.75">
      <c r="A35" s="4"/>
      <c r="B35" s="44" t="s">
        <v>61</v>
      </c>
      <c r="C35" s="162"/>
      <c r="D35" s="25">
        <f t="shared" si="0"/>
        <v>0</v>
      </c>
      <c r="E35" s="36" t="e">
        <f t="shared" si="1"/>
        <v>#DIV/0!</v>
      </c>
      <c r="F35" s="153"/>
      <c r="G35" s="25">
        <f t="shared" si="2"/>
        <v>0</v>
      </c>
      <c r="H35" s="36">
        <f t="shared" si="3"/>
        <v>0</v>
      </c>
      <c r="I35" s="153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 t="e">
        <f t="shared" si="1"/>
        <v>#DIV/0!</v>
      </c>
      <c r="F36" s="147"/>
      <c r="G36" s="27">
        <f t="shared" si="2"/>
        <v>0</v>
      </c>
      <c r="H36" s="37">
        <f t="shared" si="3"/>
        <v>0</v>
      </c>
      <c r="I36" s="147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55"/>
      <c r="G37" s="27">
        <f aca="true" t="shared" si="9" ref="G37:G58">F37*1000/$G$2</f>
        <v>0</v>
      </c>
      <c r="H37" s="37">
        <f aca="true" t="shared" si="10" ref="H37:H57">F37*100/F$58</f>
        <v>0</v>
      </c>
      <c r="I37" s="147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 t="e">
        <f t="shared" si="8"/>
        <v>#DIV/0!</v>
      </c>
      <c r="F38" s="150"/>
      <c r="G38" s="106">
        <f t="shared" si="9"/>
        <v>0</v>
      </c>
      <c r="H38" s="107">
        <f t="shared" si="10"/>
        <v>0</v>
      </c>
      <c r="I38" s="161">
        <f t="shared" si="11"/>
        <v>0</v>
      </c>
      <c r="J38" s="106">
        <f t="shared" si="12"/>
        <v>0</v>
      </c>
      <c r="K38" s="128">
        <f t="shared" si="13"/>
        <v>0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 t="e">
        <f t="shared" si="8"/>
        <v>#DIV/0!</v>
      </c>
      <c r="F39" s="153"/>
      <c r="G39" s="18">
        <f t="shared" si="9"/>
        <v>0</v>
      </c>
      <c r="H39" s="31">
        <f t="shared" si="10"/>
        <v>0</v>
      </c>
      <c r="I39" s="153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 t="e">
        <f t="shared" si="8"/>
        <v>#DIV/0!</v>
      </c>
      <c r="F40" s="147"/>
      <c r="G40" s="12">
        <f t="shared" si="9"/>
        <v>0</v>
      </c>
      <c r="H40" s="32">
        <f t="shared" si="10"/>
        <v>0</v>
      </c>
      <c r="I40" s="147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 t="e">
        <f t="shared" si="8"/>
        <v>#DIV/0!</v>
      </c>
      <c r="F41" s="147"/>
      <c r="G41" s="12">
        <f t="shared" si="9"/>
        <v>0</v>
      </c>
      <c r="H41" s="32">
        <f t="shared" si="10"/>
        <v>0</v>
      </c>
      <c r="I41" s="147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 t="e">
        <f t="shared" si="8"/>
        <v>#DIV/0!</v>
      </c>
      <c r="F42" s="148"/>
      <c r="G42" s="12">
        <f t="shared" si="9"/>
        <v>0</v>
      </c>
      <c r="H42" s="32">
        <f t="shared" si="10"/>
        <v>0</v>
      </c>
      <c r="I42" s="147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 t="e">
        <f t="shared" si="8"/>
        <v>#DIV/0!</v>
      </c>
      <c r="F43" s="150"/>
      <c r="G43" s="106">
        <f t="shared" si="9"/>
        <v>0</v>
      </c>
      <c r="H43" s="107">
        <f t="shared" si="10"/>
        <v>0</v>
      </c>
      <c r="I43" s="161">
        <f t="shared" si="11"/>
        <v>0</v>
      </c>
      <c r="J43" s="106">
        <f t="shared" si="12"/>
        <v>0</v>
      </c>
      <c r="K43" s="128">
        <f t="shared" si="13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7"/>
        <v>0</v>
      </c>
      <c r="E44" s="31" t="e">
        <f t="shared" si="8"/>
        <v>#DIV/0!</v>
      </c>
      <c r="F44" s="158"/>
      <c r="G44" s="18">
        <f t="shared" si="9"/>
        <v>0</v>
      </c>
      <c r="H44" s="31">
        <f t="shared" si="10"/>
        <v>0</v>
      </c>
      <c r="I44" s="153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 t="e">
        <f t="shared" si="8"/>
        <v>#DIV/0!</v>
      </c>
      <c r="F45" s="156"/>
      <c r="G45" s="12">
        <f t="shared" si="9"/>
        <v>0</v>
      </c>
      <c r="H45" s="32">
        <f t="shared" si="10"/>
        <v>0</v>
      </c>
      <c r="I45" s="147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 t="e">
        <f t="shared" si="8"/>
        <v>#DIV/0!</v>
      </c>
      <c r="F46" s="150">
        <v>1</v>
      </c>
      <c r="G46" s="106">
        <f t="shared" si="9"/>
        <v>0.004636444774147184</v>
      </c>
      <c r="H46" s="107">
        <f t="shared" si="10"/>
        <v>0.13020833333333334</v>
      </c>
      <c r="I46" s="161">
        <f t="shared" si="11"/>
        <v>1</v>
      </c>
      <c r="J46" s="106">
        <f t="shared" si="12"/>
        <v>0.003962703038996961</v>
      </c>
      <c r="K46" s="109">
        <f t="shared" si="13"/>
        <v>0.13020833333333334</v>
      </c>
    </row>
    <row r="47" spans="1:11" s="6" customFormat="1" ht="21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 t="e">
        <f t="shared" si="8"/>
        <v>#DIV/0!</v>
      </c>
      <c r="F47" s="150"/>
      <c r="G47" s="106">
        <f t="shared" si="9"/>
        <v>0</v>
      </c>
      <c r="H47" s="107">
        <f t="shared" si="10"/>
        <v>0</v>
      </c>
      <c r="I47" s="161">
        <f t="shared" si="11"/>
        <v>0</v>
      </c>
      <c r="J47" s="106">
        <f t="shared" si="12"/>
        <v>0</v>
      </c>
      <c r="K47" s="109">
        <f t="shared" si="13"/>
        <v>0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 t="e">
        <f t="shared" si="8"/>
        <v>#DIV/0!</v>
      </c>
      <c r="F48" s="150"/>
      <c r="G48" s="106">
        <f t="shared" si="9"/>
        <v>0</v>
      </c>
      <c r="H48" s="107">
        <f t="shared" si="10"/>
        <v>0</v>
      </c>
      <c r="I48" s="161">
        <f t="shared" si="11"/>
        <v>0</v>
      </c>
      <c r="J48" s="106">
        <f t="shared" si="12"/>
        <v>0</v>
      </c>
      <c r="K48" s="109">
        <f t="shared" si="13"/>
        <v>0</v>
      </c>
    </row>
    <row r="49" spans="1:11" s="1" customFormat="1" ht="17.25" customHeight="1">
      <c r="A49" s="4"/>
      <c r="B49" s="44" t="s">
        <v>69</v>
      </c>
      <c r="C49" s="162"/>
      <c r="D49" s="18">
        <f t="shared" si="7"/>
        <v>0</v>
      </c>
      <c r="E49" s="31" t="e">
        <f t="shared" si="8"/>
        <v>#DIV/0!</v>
      </c>
      <c r="F49" s="153"/>
      <c r="G49" s="18">
        <f t="shared" si="9"/>
        <v>0</v>
      </c>
      <c r="H49" s="31">
        <f t="shared" si="10"/>
        <v>0</v>
      </c>
      <c r="I49" s="153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 t="e">
        <f t="shared" si="8"/>
        <v>#DIV/0!</v>
      </c>
      <c r="F50" s="147"/>
      <c r="G50" s="12">
        <f t="shared" si="9"/>
        <v>0</v>
      </c>
      <c r="H50" s="32">
        <f t="shared" si="10"/>
        <v>0</v>
      </c>
      <c r="I50" s="147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7"/>
        <v>0</v>
      </c>
      <c r="E51" s="32" t="e">
        <f t="shared" si="8"/>
        <v>#DIV/0!</v>
      </c>
      <c r="F51" s="147"/>
      <c r="G51" s="12">
        <f t="shared" si="9"/>
        <v>0</v>
      </c>
      <c r="H51" s="32">
        <f t="shared" si="10"/>
        <v>0</v>
      </c>
      <c r="I51" s="147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 t="e">
        <f t="shared" si="8"/>
        <v>#DIV/0!</v>
      </c>
      <c r="F52" s="147"/>
      <c r="G52" s="12">
        <f t="shared" si="9"/>
        <v>0</v>
      </c>
      <c r="H52" s="32">
        <f t="shared" si="10"/>
        <v>0</v>
      </c>
      <c r="I52" s="147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7"/>
        <v>0</v>
      </c>
      <c r="E53" s="32" t="e">
        <f t="shared" si="8"/>
        <v>#DIV/0!</v>
      </c>
      <c r="F53" s="147"/>
      <c r="G53" s="12">
        <f t="shared" si="9"/>
        <v>0</v>
      </c>
      <c r="H53" s="32">
        <f t="shared" si="10"/>
        <v>0</v>
      </c>
      <c r="I53" s="147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7"/>
        <v>0</v>
      </c>
      <c r="E54" s="32" t="e">
        <f t="shared" si="8"/>
        <v>#DIV/0!</v>
      </c>
      <c r="F54" s="147"/>
      <c r="G54" s="12">
        <f t="shared" si="9"/>
        <v>0</v>
      </c>
      <c r="H54" s="32">
        <f t="shared" si="10"/>
        <v>0</v>
      </c>
      <c r="I54" s="147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 t="e">
        <f t="shared" si="8"/>
        <v>#DIV/0!</v>
      </c>
      <c r="F55" s="147"/>
      <c r="G55" s="12">
        <f t="shared" si="9"/>
        <v>0</v>
      </c>
      <c r="H55" s="32">
        <f t="shared" si="10"/>
        <v>0</v>
      </c>
      <c r="I55" s="147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 t="e">
        <f t="shared" si="8"/>
        <v>#DIV/0!</v>
      </c>
      <c r="F56" s="147"/>
      <c r="G56" s="12">
        <f t="shared" si="9"/>
        <v>0</v>
      </c>
      <c r="H56" s="32">
        <f t="shared" si="10"/>
        <v>0</v>
      </c>
      <c r="I56" s="147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7"/>
        <v>0</v>
      </c>
      <c r="E57" s="32" t="e">
        <f t="shared" si="8"/>
        <v>#DIV/0!</v>
      </c>
      <c r="F57" s="154"/>
      <c r="G57" s="12">
        <f t="shared" si="9"/>
        <v>0</v>
      </c>
      <c r="H57" s="32">
        <f t="shared" si="10"/>
        <v>0</v>
      </c>
      <c r="I57" s="147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0</v>
      </c>
      <c r="D58" s="260">
        <f t="shared" si="7"/>
        <v>0</v>
      </c>
      <c r="E58" s="33"/>
      <c r="F58" s="161">
        <f>F48+F47+F46+F43+F38+F34+F33+F32+F27+F22+F18+F17+F16+F14+F13+F11+F10+F8+F5</f>
        <v>768</v>
      </c>
      <c r="G58" s="261">
        <f t="shared" si="9"/>
        <v>3.560789586545037</v>
      </c>
      <c r="H58" s="33"/>
      <c r="I58" s="161">
        <f>I48+I47+I46+I43+I38+I34+I33+I32+I27+I22+I18+I17+I16+I14+I13+I11+I10+I8+I5</f>
        <v>768</v>
      </c>
      <c r="J58" s="261">
        <f t="shared" si="12"/>
        <v>3.0433559339496656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36">C5*1000/$D$2</f>
        <v>0</v>
      </c>
      <c r="E5" s="107">
        <f aca="true" t="shared" si="1" ref="E5:E36">C5*100/C$58</f>
        <v>0</v>
      </c>
      <c r="F5" s="150"/>
      <c r="G5" s="106">
        <f aca="true" t="shared" si="2" ref="G5:G36">F5*1000/$G$2</f>
        <v>0</v>
      </c>
      <c r="H5" s="107">
        <f aca="true" t="shared" si="3" ref="H5:H36">F5*100/F$58</f>
        <v>0</v>
      </c>
      <c r="I5" s="161">
        <f aca="true" t="shared" si="4" ref="I5:I36">SUM(C5,F5)</f>
        <v>0</v>
      </c>
      <c r="J5" s="106">
        <f aca="true" t="shared" si="5" ref="J5:J36">I5*1000/$J$2</f>
        <v>0</v>
      </c>
      <c r="K5" s="109">
        <f aca="true" t="shared" si="6" ref="K5:K36">I5*100/I$58</f>
        <v>0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>
        <f t="shared" si="1"/>
        <v>0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>
        <f t="shared" si="1"/>
        <v>0</v>
      </c>
      <c r="F7" s="148"/>
      <c r="G7" s="14">
        <f t="shared" si="2"/>
        <v>0</v>
      </c>
      <c r="H7" s="35">
        <f t="shared" si="3"/>
        <v>0</v>
      </c>
      <c r="I7" s="155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102" t="s">
        <v>10</v>
      </c>
      <c r="B8" s="113" t="s">
        <v>38</v>
      </c>
      <c r="C8" s="164"/>
      <c r="D8" s="106">
        <f t="shared" si="0"/>
        <v>0</v>
      </c>
      <c r="E8" s="107">
        <f t="shared" si="1"/>
        <v>0</v>
      </c>
      <c r="F8" s="150"/>
      <c r="G8" s="106">
        <f t="shared" si="2"/>
        <v>0</v>
      </c>
      <c r="H8" s="107">
        <f t="shared" si="3"/>
        <v>0</v>
      </c>
      <c r="I8" s="161">
        <f t="shared" si="4"/>
        <v>0</v>
      </c>
      <c r="J8" s="106">
        <f t="shared" si="5"/>
        <v>0</v>
      </c>
      <c r="K8" s="109">
        <f t="shared" si="6"/>
        <v>0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>
        <f t="shared" si="1"/>
        <v>0</v>
      </c>
      <c r="F9" s="148"/>
      <c r="G9" s="18">
        <f t="shared" si="2"/>
        <v>0</v>
      </c>
      <c r="H9" s="31">
        <f t="shared" si="3"/>
        <v>0</v>
      </c>
      <c r="I9" s="153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>
        <f t="shared" si="1"/>
        <v>0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>
        <f t="shared" si="1"/>
        <v>0</v>
      </c>
      <c r="F11" s="150"/>
      <c r="G11" s="106">
        <f t="shared" si="2"/>
        <v>0</v>
      </c>
      <c r="H11" s="107">
        <f t="shared" si="3"/>
        <v>0</v>
      </c>
      <c r="I11" s="161">
        <f t="shared" si="4"/>
        <v>0</v>
      </c>
      <c r="J11" s="106">
        <f t="shared" si="5"/>
        <v>0</v>
      </c>
      <c r="K11" s="109">
        <f t="shared" si="6"/>
        <v>0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>
        <f t="shared" si="1"/>
        <v>0</v>
      </c>
      <c r="F12" s="148"/>
      <c r="G12" s="29">
        <f t="shared" si="2"/>
        <v>0</v>
      </c>
      <c r="H12" s="34">
        <f t="shared" si="3"/>
        <v>0</v>
      </c>
      <c r="I12" s="148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12" t="s">
        <v>13</v>
      </c>
      <c r="B13" s="113" t="s">
        <v>42</v>
      </c>
      <c r="C13" s="190">
        <v>3</v>
      </c>
      <c r="D13" s="115">
        <f t="shared" si="0"/>
        <v>0.08180962899333251</v>
      </c>
      <c r="E13" s="116">
        <f t="shared" si="1"/>
        <v>100</v>
      </c>
      <c r="F13" s="150">
        <v>1746</v>
      </c>
      <c r="G13" s="115">
        <f t="shared" si="2"/>
        <v>8.095232575660983</v>
      </c>
      <c r="H13" s="116">
        <f t="shared" si="3"/>
        <v>100</v>
      </c>
      <c r="I13" s="191">
        <f t="shared" si="4"/>
        <v>1749</v>
      </c>
      <c r="J13" s="115">
        <f t="shared" si="5"/>
        <v>6.930767615205684</v>
      </c>
      <c r="K13" s="118">
        <f t="shared" si="6"/>
        <v>100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>
        <f t="shared" si="1"/>
        <v>0</v>
      </c>
      <c r="F14" s="150"/>
      <c r="G14" s="106">
        <f t="shared" si="2"/>
        <v>0</v>
      </c>
      <c r="H14" s="107">
        <f t="shared" si="3"/>
        <v>0</v>
      </c>
      <c r="I14" s="161">
        <f t="shared" si="4"/>
        <v>0</v>
      </c>
      <c r="J14" s="106">
        <f t="shared" si="5"/>
        <v>0</v>
      </c>
      <c r="K14" s="128">
        <f t="shared" si="6"/>
        <v>0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>
        <f t="shared" si="1"/>
        <v>0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>
        <f t="shared" si="1"/>
        <v>0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>
        <f t="shared" si="1"/>
        <v>0</v>
      </c>
      <c r="F17" s="152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>
        <f t="shared" si="1"/>
        <v>0</v>
      </c>
      <c r="F18" s="150"/>
      <c r="G18" s="106">
        <f t="shared" si="2"/>
        <v>0</v>
      </c>
      <c r="H18" s="107">
        <f t="shared" si="3"/>
        <v>0</v>
      </c>
      <c r="I18" s="161">
        <f t="shared" si="4"/>
        <v>0</v>
      </c>
      <c r="J18" s="106">
        <f t="shared" si="5"/>
        <v>0</v>
      </c>
      <c r="K18" s="109">
        <f t="shared" si="6"/>
        <v>0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>
        <f t="shared" si="1"/>
        <v>0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>
        <f t="shared" si="1"/>
        <v>0</v>
      </c>
      <c r="F20" s="147"/>
      <c r="G20" s="12">
        <f t="shared" si="2"/>
        <v>0</v>
      </c>
      <c r="H20" s="32">
        <f t="shared" si="3"/>
        <v>0</v>
      </c>
      <c r="I20" s="147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>
        <f t="shared" si="1"/>
        <v>0</v>
      </c>
      <c r="F21" s="148"/>
      <c r="G21" s="12">
        <f t="shared" si="2"/>
        <v>0</v>
      </c>
      <c r="H21" s="32">
        <f t="shared" si="3"/>
        <v>0</v>
      </c>
      <c r="I21" s="147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110" t="s">
        <v>28</v>
      </c>
      <c r="B22" s="104" t="s">
        <v>50</v>
      </c>
      <c r="C22" s="164"/>
      <c r="D22" s="106">
        <f t="shared" si="0"/>
        <v>0</v>
      </c>
      <c r="E22" s="107">
        <f t="shared" si="1"/>
        <v>0</v>
      </c>
      <c r="F22" s="150"/>
      <c r="G22" s="106">
        <f t="shared" si="2"/>
        <v>0</v>
      </c>
      <c r="H22" s="107">
        <f t="shared" si="3"/>
        <v>0</v>
      </c>
      <c r="I22" s="161">
        <f t="shared" si="4"/>
        <v>0</v>
      </c>
      <c r="J22" s="106">
        <f t="shared" si="5"/>
        <v>0</v>
      </c>
      <c r="K22" s="109">
        <f t="shared" si="6"/>
        <v>0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>
        <f t="shared" si="1"/>
        <v>0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>
        <f t="shared" si="1"/>
        <v>0</v>
      </c>
      <c r="F24" s="147"/>
      <c r="G24" s="12">
        <f t="shared" si="2"/>
        <v>0</v>
      </c>
      <c r="H24" s="32">
        <f t="shared" si="3"/>
        <v>0</v>
      </c>
      <c r="I24" s="147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>
        <f t="shared" si="1"/>
        <v>0</v>
      </c>
      <c r="F25" s="147"/>
      <c r="G25" s="12">
        <f t="shared" si="2"/>
        <v>0</v>
      </c>
      <c r="H25" s="32">
        <f t="shared" si="3"/>
        <v>0</v>
      </c>
      <c r="I25" s="147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>
        <f t="shared" si="1"/>
        <v>0</v>
      </c>
      <c r="F26" s="148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>
        <f t="shared" si="1"/>
        <v>0</v>
      </c>
      <c r="F27" s="150"/>
      <c r="G27" s="106">
        <f t="shared" si="2"/>
        <v>0</v>
      </c>
      <c r="H27" s="107">
        <f t="shared" si="3"/>
        <v>0</v>
      </c>
      <c r="I27" s="161">
        <f t="shared" si="4"/>
        <v>0</v>
      </c>
      <c r="J27" s="106">
        <f t="shared" si="5"/>
        <v>0</v>
      </c>
      <c r="K27" s="109">
        <f t="shared" si="6"/>
        <v>0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>
        <f t="shared" si="1"/>
        <v>0</v>
      </c>
      <c r="F28" s="153"/>
      <c r="G28" s="18">
        <f t="shared" si="2"/>
        <v>0</v>
      </c>
      <c r="H28" s="31">
        <f t="shared" si="3"/>
        <v>0</v>
      </c>
      <c r="I28" s="153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42" t="s">
        <v>57</v>
      </c>
      <c r="C29" s="163"/>
      <c r="D29" s="12">
        <f t="shared" si="0"/>
        <v>0</v>
      </c>
      <c r="E29" s="32">
        <f t="shared" si="1"/>
        <v>0</v>
      </c>
      <c r="F29" s="147"/>
      <c r="G29" s="12">
        <f t="shared" si="2"/>
        <v>0</v>
      </c>
      <c r="H29" s="32">
        <f t="shared" si="3"/>
        <v>0</v>
      </c>
      <c r="I29" s="147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>
        <f t="shared" si="1"/>
        <v>0</v>
      </c>
      <c r="F30" s="154"/>
      <c r="G30" s="12">
        <f t="shared" si="2"/>
        <v>0</v>
      </c>
      <c r="H30" s="32">
        <f t="shared" si="3"/>
        <v>0</v>
      </c>
      <c r="I30" s="147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>
        <f t="shared" si="1"/>
        <v>0</v>
      </c>
      <c r="F31" s="151"/>
      <c r="G31" s="12">
        <f t="shared" si="2"/>
        <v>0</v>
      </c>
      <c r="H31" s="32">
        <f t="shared" si="3"/>
        <v>0</v>
      </c>
      <c r="I31" s="147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12" t="s">
        <v>77</v>
      </c>
      <c r="B32" s="104" t="s">
        <v>63</v>
      </c>
      <c r="C32" s="164"/>
      <c r="D32" s="106">
        <f t="shared" si="0"/>
        <v>0</v>
      </c>
      <c r="E32" s="107">
        <f t="shared" si="1"/>
        <v>0</v>
      </c>
      <c r="F32" s="150"/>
      <c r="G32" s="106">
        <f t="shared" si="2"/>
        <v>0</v>
      </c>
      <c r="H32" s="107">
        <f t="shared" si="3"/>
        <v>0</v>
      </c>
      <c r="I32" s="161">
        <f t="shared" si="4"/>
        <v>0</v>
      </c>
      <c r="J32" s="106">
        <f t="shared" si="5"/>
        <v>0</v>
      </c>
      <c r="K32" s="109">
        <f t="shared" si="6"/>
        <v>0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>
        <f t="shared" si="1"/>
        <v>0</v>
      </c>
      <c r="F33" s="150"/>
      <c r="G33" s="106">
        <f t="shared" si="2"/>
        <v>0</v>
      </c>
      <c r="H33" s="107">
        <f t="shared" si="3"/>
        <v>0</v>
      </c>
      <c r="I33" s="161">
        <f t="shared" si="4"/>
        <v>0</v>
      </c>
      <c r="J33" s="106">
        <f t="shared" si="5"/>
        <v>0</v>
      </c>
      <c r="K33" s="109">
        <f t="shared" si="6"/>
        <v>0</v>
      </c>
    </row>
    <row r="34" spans="1:11" s="6" customFormat="1" ht="21" customHeight="1" thickBot="1">
      <c r="A34" s="110" t="s">
        <v>19</v>
      </c>
      <c r="B34" s="104" t="s">
        <v>60</v>
      </c>
      <c r="C34" s="164"/>
      <c r="D34" s="106">
        <f t="shared" si="0"/>
        <v>0</v>
      </c>
      <c r="E34" s="107">
        <f t="shared" si="1"/>
        <v>0</v>
      </c>
      <c r="F34" s="150"/>
      <c r="G34" s="106">
        <f t="shared" si="2"/>
        <v>0</v>
      </c>
      <c r="H34" s="107">
        <f t="shared" si="3"/>
        <v>0</v>
      </c>
      <c r="I34" s="161">
        <f t="shared" si="4"/>
        <v>0</v>
      </c>
      <c r="J34" s="106">
        <f t="shared" si="5"/>
        <v>0</v>
      </c>
      <c r="K34" s="109">
        <f t="shared" si="6"/>
        <v>0</v>
      </c>
    </row>
    <row r="35" spans="1:11" s="1" customFormat="1" ht="12.75">
      <c r="A35" s="4"/>
      <c r="B35" s="44" t="s">
        <v>61</v>
      </c>
      <c r="C35" s="162"/>
      <c r="D35" s="25">
        <f t="shared" si="0"/>
        <v>0</v>
      </c>
      <c r="E35" s="36">
        <f t="shared" si="1"/>
        <v>0</v>
      </c>
      <c r="F35" s="153"/>
      <c r="G35" s="25">
        <f t="shared" si="2"/>
        <v>0</v>
      </c>
      <c r="H35" s="36">
        <f t="shared" si="3"/>
        <v>0</v>
      </c>
      <c r="I35" s="153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>
        <f t="shared" si="1"/>
        <v>0</v>
      </c>
      <c r="F36" s="147"/>
      <c r="G36" s="27">
        <f t="shared" si="2"/>
        <v>0</v>
      </c>
      <c r="H36" s="37">
        <f t="shared" si="3"/>
        <v>0</v>
      </c>
      <c r="I36" s="147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>
        <f aca="true" t="shared" si="8" ref="E37:E57">C37*100/C$58</f>
        <v>0</v>
      </c>
      <c r="F37" s="155"/>
      <c r="G37" s="27">
        <f aca="true" t="shared" si="9" ref="G37:G58">F37*1000/$G$2</f>
        <v>0</v>
      </c>
      <c r="H37" s="37">
        <f aca="true" t="shared" si="10" ref="H37:H57">F37*100/F$58</f>
        <v>0</v>
      </c>
      <c r="I37" s="147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>
        <f t="shared" si="8"/>
        <v>0</v>
      </c>
      <c r="F38" s="150"/>
      <c r="G38" s="106">
        <f t="shared" si="9"/>
        <v>0</v>
      </c>
      <c r="H38" s="107">
        <f t="shared" si="10"/>
        <v>0</v>
      </c>
      <c r="I38" s="161">
        <f t="shared" si="11"/>
        <v>0</v>
      </c>
      <c r="J38" s="106">
        <f t="shared" si="12"/>
        <v>0</v>
      </c>
      <c r="K38" s="128">
        <f t="shared" si="13"/>
        <v>0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>
        <f t="shared" si="8"/>
        <v>0</v>
      </c>
      <c r="F39" s="153"/>
      <c r="G39" s="18">
        <f t="shared" si="9"/>
        <v>0</v>
      </c>
      <c r="H39" s="31">
        <f t="shared" si="10"/>
        <v>0</v>
      </c>
      <c r="I39" s="153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>
        <f t="shared" si="8"/>
        <v>0</v>
      </c>
      <c r="F40" s="147"/>
      <c r="G40" s="12">
        <f t="shared" si="9"/>
        <v>0</v>
      </c>
      <c r="H40" s="32">
        <f t="shared" si="10"/>
        <v>0</v>
      </c>
      <c r="I40" s="147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>
        <f t="shared" si="8"/>
        <v>0</v>
      </c>
      <c r="F41" s="147"/>
      <c r="G41" s="12">
        <f t="shared" si="9"/>
        <v>0</v>
      </c>
      <c r="H41" s="32">
        <f t="shared" si="10"/>
        <v>0</v>
      </c>
      <c r="I41" s="147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>
        <f t="shared" si="8"/>
        <v>0</v>
      </c>
      <c r="F42" s="148"/>
      <c r="G42" s="12">
        <f t="shared" si="9"/>
        <v>0</v>
      </c>
      <c r="H42" s="32">
        <f t="shared" si="10"/>
        <v>0</v>
      </c>
      <c r="I42" s="147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>
        <f t="shared" si="8"/>
        <v>0</v>
      </c>
      <c r="F43" s="150"/>
      <c r="G43" s="106">
        <f t="shared" si="9"/>
        <v>0</v>
      </c>
      <c r="H43" s="107">
        <f t="shared" si="10"/>
        <v>0</v>
      </c>
      <c r="I43" s="161">
        <f t="shared" si="11"/>
        <v>0</v>
      </c>
      <c r="J43" s="106">
        <f t="shared" si="12"/>
        <v>0</v>
      </c>
      <c r="K43" s="128">
        <f t="shared" si="13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7"/>
        <v>0</v>
      </c>
      <c r="E44" s="31">
        <f t="shared" si="8"/>
        <v>0</v>
      </c>
      <c r="F44" s="158"/>
      <c r="G44" s="18">
        <f t="shared" si="9"/>
        <v>0</v>
      </c>
      <c r="H44" s="31">
        <f t="shared" si="10"/>
        <v>0</v>
      </c>
      <c r="I44" s="153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>
        <f t="shared" si="8"/>
        <v>0</v>
      </c>
      <c r="F45" s="156"/>
      <c r="G45" s="12">
        <f t="shared" si="9"/>
        <v>0</v>
      </c>
      <c r="H45" s="32">
        <f t="shared" si="10"/>
        <v>0</v>
      </c>
      <c r="I45" s="147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>
        <f t="shared" si="8"/>
        <v>0</v>
      </c>
      <c r="F46" s="150"/>
      <c r="G46" s="106">
        <f t="shared" si="9"/>
        <v>0</v>
      </c>
      <c r="H46" s="107">
        <f t="shared" si="10"/>
        <v>0</v>
      </c>
      <c r="I46" s="161">
        <f t="shared" si="11"/>
        <v>0</v>
      </c>
      <c r="J46" s="106">
        <f t="shared" si="12"/>
        <v>0</v>
      </c>
      <c r="K46" s="109">
        <f t="shared" si="13"/>
        <v>0</v>
      </c>
    </row>
    <row r="47" spans="1:11" s="6" customFormat="1" ht="21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>
        <f t="shared" si="8"/>
        <v>0</v>
      </c>
      <c r="F47" s="150"/>
      <c r="G47" s="106">
        <f t="shared" si="9"/>
        <v>0</v>
      </c>
      <c r="H47" s="107">
        <f t="shared" si="10"/>
        <v>0</v>
      </c>
      <c r="I47" s="161">
        <f t="shared" si="11"/>
        <v>0</v>
      </c>
      <c r="J47" s="106">
        <f t="shared" si="12"/>
        <v>0</v>
      </c>
      <c r="K47" s="109">
        <f t="shared" si="13"/>
        <v>0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>
        <f t="shared" si="8"/>
        <v>0</v>
      </c>
      <c r="F48" s="150"/>
      <c r="G48" s="106">
        <f t="shared" si="9"/>
        <v>0</v>
      </c>
      <c r="H48" s="107">
        <f t="shared" si="10"/>
        <v>0</v>
      </c>
      <c r="I48" s="161">
        <f t="shared" si="11"/>
        <v>0</v>
      </c>
      <c r="J48" s="106">
        <f t="shared" si="12"/>
        <v>0</v>
      </c>
      <c r="K48" s="109">
        <f t="shared" si="13"/>
        <v>0</v>
      </c>
    </row>
    <row r="49" spans="1:11" s="1" customFormat="1" ht="17.25" customHeight="1">
      <c r="A49" s="4"/>
      <c r="B49" s="44" t="s">
        <v>69</v>
      </c>
      <c r="C49" s="162"/>
      <c r="D49" s="18">
        <f t="shared" si="7"/>
        <v>0</v>
      </c>
      <c r="E49" s="31">
        <f t="shared" si="8"/>
        <v>0</v>
      </c>
      <c r="F49" s="153"/>
      <c r="G49" s="18">
        <f t="shared" si="9"/>
        <v>0</v>
      </c>
      <c r="H49" s="31">
        <f t="shared" si="10"/>
        <v>0</v>
      </c>
      <c r="I49" s="153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>
        <f t="shared" si="8"/>
        <v>0</v>
      </c>
      <c r="F50" s="147"/>
      <c r="G50" s="12">
        <f t="shared" si="9"/>
        <v>0</v>
      </c>
      <c r="H50" s="32">
        <f t="shared" si="10"/>
        <v>0</v>
      </c>
      <c r="I50" s="147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7"/>
        <v>0</v>
      </c>
      <c r="E51" s="32">
        <f t="shared" si="8"/>
        <v>0</v>
      </c>
      <c r="F51" s="147"/>
      <c r="G51" s="12">
        <f t="shared" si="9"/>
        <v>0</v>
      </c>
      <c r="H51" s="32">
        <f t="shared" si="10"/>
        <v>0</v>
      </c>
      <c r="I51" s="147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>
        <f t="shared" si="8"/>
        <v>0</v>
      </c>
      <c r="F52" s="147"/>
      <c r="G52" s="12">
        <f t="shared" si="9"/>
        <v>0</v>
      </c>
      <c r="H52" s="32">
        <f t="shared" si="10"/>
        <v>0</v>
      </c>
      <c r="I52" s="147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7"/>
        <v>0</v>
      </c>
      <c r="E53" s="32">
        <f t="shared" si="8"/>
        <v>0</v>
      </c>
      <c r="F53" s="147"/>
      <c r="G53" s="12">
        <f t="shared" si="9"/>
        <v>0</v>
      </c>
      <c r="H53" s="32">
        <f t="shared" si="10"/>
        <v>0</v>
      </c>
      <c r="I53" s="147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7"/>
        <v>0</v>
      </c>
      <c r="E54" s="32">
        <f t="shared" si="8"/>
        <v>0</v>
      </c>
      <c r="F54" s="147"/>
      <c r="G54" s="12">
        <f t="shared" si="9"/>
        <v>0</v>
      </c>
      <c r="H54" s="32">
        <f t="shared" si="10"/>
        <v>0</v>
      </c>
      <c r="I54" s="147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>
        <f t="shared" si="8"/>
        <v>0</v>
      </c>
      <c r="F55" s="147"/>
      <c r="G55" s="12">
        <f t="shared" si="9"/>
        <v>0</v>
      </c>
      <c r="H55" s="32">
        <f t="shared" si="10"/>
        <v>0</v>
      </c>
      <c r="I55" s="147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>
        <f t="shared" si="8"/>
        <v>0</v>
      </c>
      <c r="F56" s="147"/>
      <c r="G56" s="12">
        <f t="shared" si="9"/>
        <v>0</v>
      </c>
      <c r="H56" s="32">
        <f t="shared" si="10"/>
        <v>0</v>
      </c>
      <c r="I56" s="147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7"/>
        <v>0</v>
      </c>
      <c r="E57" s="32">
        <f t="shared" si="8"/>
        <v>0</v>
      </c>
      <c r="F57" s="154"/>
      <c r="G57" s="12">
        <f t="shared" si="9"/>
        <v>0</v>
      </c>
      <c r="H57" s="32">
        <f t="shared" si="10"/>
        <v>0</v>
      </c>
      <c r="I57" s="147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3</v>
      </c>
      <c r="D58" s="260">
        <f t="shared" si="7"/>
        <v>0.08180962899333251</v>
      </c>
      <c r="E58" s="33"/>
      <c r="F58" s="161">
        <f>F48+F47+F46+F43+F38+F34+F33+F32+F27+F22+F18+F17+F16+F14+F13+F11+F10+F8+F5</f>
        <v>1746</v>
      </c>
      <c r="G58" s="261">
        <f t="shared" si="9"/>
        <v>8.095232575660983</v>
      </c>
      <c r="H58" s="33"/>
      <c r="I58" s="161">
        <f>I48+I47+I46+I43+I38+I34+I33+I32+I27+I22+I18+I17+I16+I14+I13+I11+I10+I8+I5</f>
        <v>1749</v>
      </c>
      <c r="J58" s="261">
        <f t="shared" si="12"/>
        <v>6.930767615205684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36">C5*1000/$D$2</f>
        <v>0</v>
      </c>
      <c r="E5" s="107">
        <f aca="true" t="shared" si="1" ref="E5:E36">C5*100/C$58</f>
        <v>0</v>
      </c>
      <c r="F5" s="150">
        <v>38</v>
      </c>
      <c r="G5" s="106">
        <f aca="true" t="shared" si="2" ref="G5:G36">F5*1000/$G$2</f>
        <v>0.176184901417593</v>
      </c>
      <c r="H5" s="107">
        <f aca="true" t="shared" si="3" ref="H5:H36">F5*100/F$58</f>
        <v>8</v>
      </c>
      <c r="I5" s="161">
        <f aca="true" t="shared" si="4" ref="I5:I36">SUM(C5,F5)</f>
        <v>38</v>
      </c>
      <c r="J5" s="106">
        <f aca="true" t="shared" si="5" ref="J5:J36">I5*1000/$J$2</f>
        <v>0.1505827154818845</v>
      </c>
      <c r="K5" s="109">
        <f aca="true" t="shared" si="6" ref="K5:K36">I5*100/I$58</f>
        <v>7.5396825396825395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>
        <f t="shared" si="1"/>
        <v>0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>
        <f t="shared" si="1"/>
        <v>0</v>
      </c>
      <c r="F7" s="148"/>
      <c r="G7" s="14">
        <f t="shared" si="2"/>
        <v>0</v>
      </c>
      <c r="H7" s="35">
        <f t="shared" si="3"/>
        <v>0</v>
      </c>
      <c r="I7" s="155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102" t="s">
        <v>10</v>
      </c>
      <c r="B8" s="113" t="s">
        <v>38</v>
      </c>
      <c r="C8" s="164"/>
      <c r="D8" s="106">
        <f t="shared" si="0"/>
        <v>0</v>
      </c>
      <c r="E8" s="107">
        <f t="shared" si="1"/>
        <v>0</v>
      </c>
      <c r="F8" s="150"/>
      <c r="G8" s="106">
        <f t="shared" si="2"/>
        <v>0</v>
      </c>
      <c r="H8" s="107">
        <f t="shared" si="3"/>
        <v>0</v>
      </c>
      <c r="I8" s="161">
        <f t="shared" si="4"/>
        <v>0</v>
      </c>
      <c r="J8" s="106">
        <f t="shared" si="5"/>
        <v>0</v>
      </c>
      <c r="K8" s="109">
        <f t="shared" si="6"/>
        <v>0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>
        <f t="shared" si="1"/>
        <v>0</v>
      </c>
      <c r="F9" s="148"/>
      <c r="G9" s="18">
        <f t="shared" si="2"/>
        <v>0</v>
      </c>
      <c r="H9" s="31">
        <f t="shared" si="3"/>
        <v>0</v>
      </c>
      <c r="I9" s="153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>
        <f t="shared" si="1"/>
        <v>0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>
        <f t="shared" si="1"/>
        <v>0</v>
      </c>
      <c r="F11" s="150"/>
      <c r="G11" s="106">
        <f t="shared" si="2"/>
        <v>0</v>
      </c>
      <c r="H11" s="107">
        <f t="shared" si="3"/>
        <v>0</v>
      </c>
      <c r="I11" s="161">
        <f t="shared" si="4"/>
        <v>0</v>
      </c>
      <c r="J11" s="106">
        <f t="shared" si="5"/>
        <v>0</v>
      </c>
      <c r="K11" s="109">
        <f t="shared" si="6"/>
        <v>0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>
        <f t="shared" si="1"/>
        <v>0</v>
      </c>
      <c r="F12" s="148"/>
      <c r="G12" s="29">
        <f t="shared" si="2"/>
        <v>0</v>
      </c>
      <c r="H12" s="34">
        <f t="shared" si="3"/>
        <v>0</v>
      </c>
      <c r="I12" s="148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>
        <f t="shared" si="1"/>
        <v>0</v>
      </c>
      <c r="F13" s="150"/>
      <c r="G13" s="115">
        <f t="shared" si="2"/>
        <v>0</v>
      </c>
      <c r="H13" s="116">
        <f t="shared" si="3"/>
        <v>0</v>
      </c>
      <c r="I13" s="191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>
        <f t="shared" si="1"/>
        <v>0</v>
      </c>
      <c r="F14" s="150"/>
      <c r="G14" s="106">
        <f t="shared" si="2"/>
        <v>0</v>
      </c>
      <c r="H14" s="107">
        <f t="shared" si="3"/>
        <v>0</v>
      </c>
      <c r="I14" s="161">
        <f t="shared" si="4"/>
        <v>0</v>
      </c>
      <c r="J14" s="106">
        <f t="shared" si="5"/>
        <v>0</v>
      </c>
      <c r="K14" s="128">
        <f t="shared" si="6"/>
        <v>0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>
        <f t="shared" si="1"/>
        <v>0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>
        <f t="shared" si="1"/>
        <v>0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>
        <f t="shared" si="1"/>
        <v>0</v>
      </c>
      <c r="F17" s="152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>
        <f t="shared" si="1"/>
        <v>0</v>
      </c>
      <c r="F18" s="150"/>
      <c r="G18" s="106">
        <f t="shared" si="2"/>
        <v>0</v>
      </c>
      <c r="H18" s="107">
        <f t="shared" si="3"/>
        <v>0</v>
      </c>
      <c r="I18" s="161">
        <f t="shared" si="4"/>
        <v>0</v>
      </c>
      <c r="J18" s="106">
        <f t="shared" si="5"/>
        <v>0</v>
      </c>
      <c r="K18" s="109">
        <f t="shared" si="6"/>
        <v>0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>
        <f t="shared" si="1"/>
        <v>0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>
        <f t="shared" si="1"/>
        <v>0</v>
      </c>
      <c r="F20" s="147"/>
      <c r="G20" s="12">
        <f t="shared" si="2"/>
        <v>0</v>
      </c>
      <c r="H20" s="32">
        <f t="shared" si="3"/>
        <v>0</v>
      </c>
      <c r="I20" s="147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>
        <f t="shared" si="1"/>
        <v>0</v>
      </c>
      <c r="F21" s="148"/>
      <c r="G21" s="12">
        <f t="shared" si="2"/>
        <v>0</v>
      </c>
      <c r="H21" s="32">
        <f t="shared" si="3"/>
        <v>0</v>
      </c>
      <c r="I21" s="147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110" t="s">
        <v>28</v>
      </c>
      <c r="B22" s="104" t="s">
        <v>50</v>
      </c>
      <c r="C22" s="164"/>
      <c r="D22" s="106">
        <f t="shared" si="0"/>
        <v>0</v>
      </c>
      <c r="E22" s="107">
        <f t="shared" si="1"/>
        <v>0</v>
      </c>
      <c r="F22" s="150"/>
      <c r="G22" s="106">
        <f t="shared" si="2"/>
        <v>0</v>
      </c>
      <c r="H22" s="107">
        <f t="shared" si="3"/>
        <v>0</v>
      </c>
      <c r="I22" s="161">
        <f t="shared" si="4"/>
        <v>0</v>
      </c>
      <c r="J22" s="106">
        <f t="shared" si="5"/>
        <v>0</v>
      </c>
      <c r="K22" s="109">
        <f t="shared" si="6"/>
        <v>0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>
        <f t="shared" si="1"/>
        <v>0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>
        <f t="shared" si="1"/>
        <v>0</v>
      </c>
      <c r="F24" s="147"/>
      <c r="G24" s="12">
        <f t="shared" si="2"/>
        <v>0</v>
      </c>
      <c r="H24" s="32">
        <f t="shared" si="3"/>
        <v>0</v>
      </c>
      <c r="I24" s="147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>
        <f t="shared" si="1"/>
        <v>0</v>
      </c>
      <c r="F25" s="147"/>
      <c r="G25" s="12">
        <f t="shared" si="2"/>
        <v>0</v>
      </c>
      <c r="H25" s="32">
        <f t="shared" si="3"/>
        <v>0</v>
      </c>
      <c r="I25" s="147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>
        <f t="shared" si="1"/>
        <v>0</v>
      </c>
      <c r="F26" s="148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>
        <f t="shared" si="1"/>
        <v>0</v>
      </c>
      <c r="F27" s="150"/>
      <c r="G27" s="106">
        <f t="shared" si="2"/>
        <v>0</v>
      </c>
      <c r="H27" s="107">
        <f t="shared" si="3"/>
        <v>0</v>
      </c>
      <c r="I27" s="161">
        <f t="shared" si="4"/>
        <v>0</v>
      </c>
      <c r="J27" s="106">
        <f t="shared" si="5"/>
        <v>0</v>
      </c>
      <c r="K27" s="109">
        <f t="shared" si="6"/>
        <v>0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>
        <f t="shared" si="1"/>
        <v>0</v>
      </c>
      <c r="F28" s="153"/>
      <c r="G28" s="18">
        <f t="shared" si="2"/>
        <v>0</v>
      </c>
      <c r="H28" s="31">
        <f t="shared" si="3"/>
        <v>0</v>
      </c>
      <c r="I28" s="153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42" t="s">
        <v>57</v>
      </c>
      <c r="C29" s="163"/>
      <c r="D29" s="12">
        <f t="shared" si="0"/>
        <v>0</v>
      </c>
      <c r="E29" s="32">
        <f t="shared" si="1"/>
        <v>0</v>
      </c>
      <c r="F29" s="147"/>
      <c r="G29" s="12">
        <f t="shared" si="2"/>
        <v>0</v>
      </c>
      <c r="H29" s="32">
        <f t="shared" si="3"/>
        <v>0</v>
      </c>
      <c r="I29" s="147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>
        <f t="shared" si="1"/>
        <v>0</v>
      </c>
      <c r="F30" s="154"/>
      <c r="G30" s="12">
        <f t="shared" si="2"/>
        <v>0</v>
      </c>
      <c r="H30" s="32">
        <f t="shared" si="3"/>
        <v>0</v>
      </c>
      <c r="I30" s="147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>
        <f t="shared" si="1"/>
        <v>0</v>
      </c>
      <c r="F31" s="151"/>
      <c r="G31" s="12">
        <f t="shared" si="2"/>
        <v>0</v>
      </c>
      <c r="H31" s="32">
        <f t="shared" si="3"/>
        <v>0</v>
      </c>
      <c r="I31" s="147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12" t="s">
        <v>77</v>
      </c>
      <c r="B32" s="104" t="s">
        <v>63</v>
      </c>
      <c r="C32" s="164">
        <v>29</v>
      </c>
      <c r="D32" s="106">
        <f t="shared" si="0"/>
        <v>0.7908264136022143</v>
      </c>
      <c r="E32" s="107">
        <f t="shared" si="1"/>
        <v>100</v>
      </c>
      <c r="F32" s="150">
        <v>437</v>
      </c>
      <c r="G32" s="106">
        <f t="shared" si="2"/>
        <v>2.0261263663023192</v>
      </c>
      <c r="H32" s="107">
        <f t="shared" si="3"/>
        <v>92</v>
      </c>
      <c r="I32" s="161">
        <f t="shared" si="4"/>
        <v>466</v>
      </c>
      <c r="J32" s="106">
        <f t="shared" si="5"/>
        <v>1.8466196161725836</v>
      </c>
      <c r="K32" s="109">
        <f t="shared" si="6"/>
        <v>92.46031746031746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>
        <f t="shared" si="1"/>
        <v>0</v>
      </c>
      <c r="F33" s="150"/>
      <c r="G33" s="106">
        <f t="shared" si="2"/>
        <v>0</v>
      </c>
      <c r="H33" s="107">
        <f t="shared" si="3"/>
        <v>0</v>
      </c>
      <c r="I33" s="161">
        <f t="shared" si="4"/>
        <v>0</v>
      </c>
      <c r="J33" s="106">
        <f t="shared" si="5"/>
        <v>0</v>
      </c>
      <c r="K33" s="109">
        <f t="shared" si="6"/>
        <v>0</v>
      </c>
    </row>
    <row r="34" spans="1:11" s="6" customFormat="1" ht="21" customHeight="1" thickBot="1">
      <c r="A34" s="110" t="s">
        <v>19</v>
      </c>
      <c r="B34" s="104" t="s">
        <v>60</v>
      </c>
      <c r="C34" s="164"/>
      <c r="D34" s="106">
        <f t="shared" si="0"/>
        <v>0</v>
      </c>
      <c r="E34" s="107">
        <f t="shared" si="1"/>
        <v>0</v>
      </c>
      <c r="F34" s="150"/>
      <c r="G34" s="106">
        <f t="shared" si="2"/>
        <v>0</v>
      </c>
      <c r="H34" s="107">
        <f t="shared" si="3"/>
        <v>0</v>
      </c>
      <c r="I34" s="161">
        <f t="shared" si="4"/>
        <v>0</v>
      </c>
      <c r="J34" s="106">
        <f t="shared" si="5"/>
        <v>0</v>
      </c>
      <c r="K34" s="109">
        <f t="shared" si="6"/>
        <v>0</v>
      </c>
    </row>
    <row r="35" spans="1:11" s="1" customFormat="1" ht="12.75">
      <c r="A35" s="4"/>
      <c r="B35" s="44" t="s">
        <v>61</v>
      </c>
      <c r="C35" s="162"/>
      <c r="D35" s="25">
        <f t="shared" si="0"/>
        <v>0</v>
      </c>
      <c r="E35" s="36">
        <f t="shared" si="1"/>
        <v>0</v>
      </c>
      <c r="F35" s="153"/>
      <c r="G35" s="25">
        <f t="shared" si="2"/>
        <v>0</v>
      </c>
      <c r="H35" s="36">
        <f t="shared" si="3"/>
        <v>0</v>
      </c>
      <c r="I35" s="153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>
        <f t="shared" si="1"/>
        <v>0</v>
      </c>
      <c r="F36" s="147"/>
      <c r="G36" s="27">
        <f t="shared" si="2"/>
        <v>0</v>
      </c>
      <c r="H36" s="37">
        <f t="shared" si="3"/>
        <v>0</v>
      </c>
      <c r="I36" s="147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>
        <f aca="true" t="shared" si="8" ref="E37:E57">C37*100/C$58</f>
        <v>0</v>
      </c>
      <c r="F37" s="155"/>
      <c r="G37" s="27">
        <f aca="true" t="shared" si="9" ref="G37:G58">F37*1000/$G$2</f>
        <v>0</v>
      </c>
      <c r="H37" s="37">
        <f aca="true" t="shared" si="10" ref="H37:H57">F37*100/F$58</f>
        <v>0</v>
      </c>
      <c r="I37" s="147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>
        <f t="shared" si="8"/>
        <v>0</v>
      </c>
      <c r="F38" s="150"/>
      <c r="G38" s="106">
        <f t="shared" si="9"/>
        <v>0</v>
      </c>
      <c r="H38" s="107">
        <f t="shared" si="10"/>
        <v>0</v>
      </c>
      <c r="I38" s="161">
        <f t="shared" si="11"/>
        <v>0</v>
      </c>
      <c r="J38" s="106">
        <f t="shared" si="12"/>
        <v>0</v>
      </c>
      <c r="K38" s="128">
        <f t="shared" si="13"/>
        <v>0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>
        <f t="shared" si="8"/>
        <v>0</v>
      </c>
      <c r="F39" s="153"/>
      <c r="G39" s="18">
        <f t="shared" si="9"/>
        <v>0</v>
      </c>
      <c r="H39" s="31">
        <f t="shared" si="10"/>
        <v>0</v>
      </c>
      <c r="I39" s="153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>
        <f t="shared" si="8"/>
        <v>0</v>
      </c>
      <c r="F40" s="147"/>
      <c r="G40" s="12">
        <f t="shared" si="9"/>
        <v>0</v>
      </c>
      <c r="H40" s="32">
        <f t="shared" si="10"/>
        <v>0</v>
      </c>
      <c r="I40" s="147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>
        <f t="shared" si="8"/>
        <v>0</v>
      </c>
      <c r="F41" s="147"/>
      <c r="G41" s="12">
        <f t="shared" si="9"/>
        <v>0</v>
      </c>
      <c r="H41" s="32">
        <f t="shared" si="10"/>
        <v>0</v>
      </c>
      <c r="I41" s="147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>
        <f t="shared" si="8"/>
        <v>0</v>
      </c>
      <c r="F42" s="148"/>
      <c r="G42" s="12">
        <f t="shared" si="9"/>
        <v>0</v>
      </c>
      <c r="H42" s="32">
        <f t="shared" si="10"/>
        <v>0</v>
      </c>
      <c r="I42" s="147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>
        <f t="shared" si="8"/>
        <v>0</v>
      </c>
      <c r="F43" s="150"/>
      <c r="G43" s="106">
        <f t="shared" si="9"/>
        <v>0</v>
      </c>
      <c r="H43" s="107">
        <f t="shared" si="10"/>
        <v>0</v>
      </c>
      <c r="I43" s="161">
        <f t="shared" si="11"/>
        <v>0</v>
      </c>
      <c r="J43" s="106">
        <f t="shared" si="12"/>
        <v>0</v>
      </c>
      <c r="K43" s="128">
        <f t="shared" si="13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7"/>
        <v>0</v>
      </c>
      <c r="E44" s="31">
        <f t="shared" si="8"/>
        <v>0</v>
      </c>
      <c r="F44" s="158"/>
      <c r="G44" s="18">
        <f t="shared" si="9"/>
        <v>0</v>
      </c>
      <c r="H44" s="31">
        <f t="shared" si="10"/>
        <v>0</v>
      </c>
      <c r="I44" s="153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>
        <f t="shared" si="8"/>
        <v>0</v>
      </c>
      <c r="F45" s="156"/>
      <c r="G45" s="12">
        <f t="shared" si="9"/>
        <v>0</v>
      </c>
      <c r="H45" s="32">
        <f t="shared" si="10"/>
        <v>0</v>
      </c>
      <c r="I45" s="147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>
        <f t="shared" si="8"/>
        <v>0</v>
      </c>
      <c r="F46" s="150"/>
      <c r="G46" s="106">
        <f t="shared" si="9"/>
        <v>0</v>
      </c>
      <c r="H46" s="107">
        <f t="shared" si="10"/>
        <v>0</v>
      </c>
      <c r="I46" s="161">
        <f t="shared" si="11"/>
        <v>0</v>
      </c>
      <c r="J46" s="106">
        <f t="shared" si="12"/>
        <v>0</v>
      </c>
      <c r="K46" s="109">
        <f t="shared" si="13"/>
        <v>0</v>
      </c>
    </row>
    <row r="47" spans="1:11" s="6" customFormat="1" ht="21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>
        <f t="shared" si="8"/>
        <v>0</v>
      </c>
      <c r="F47" s="150"/>
      <c r="G47" s="106">
        <f t="shared" si="9"/>
        <v>0</v>
      </c>
      <c r="H47" s="107">
        <f t="shared" si="10"/>
        <v>0</v>
      </c>
      <c r="I47" s="161">
        <f t="shared" si="11"/>
        <v>0</v>
      </c>
      <c r="J47" s="106">
        <f t="shared" si="12"/>
        <v>0</v>
      </c>
      <c r="K47" s="109">
        <f t="shared" si="13"/>
        <v>0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>
        <f t="shared" si="8"/>
        <v>0</v>
      </c>
      <c r="F48" s="150"/>
      <c r="G48" s="106">
        <f t="shared" si="9"/>
        <v>0</v>
      </c>
      <c r="H48" s="107">
        <f t="shared" si="10"/>
        <v>0</v>
      </c>
      <c r="I48" s="161">
        <f t="shared" si="11"/>
        <v>0</v>
      </c>
      <c r="J48" s="106">
        <f t="shared" si="12"/>
        <v>0</v>
      </c>
      <c r="K48" s="109">
        <f t="shared" si="13"/>
        <v>0</v>
      </c>
    </row>
    <row r="49" spans="1:11" s="1" customFormat="1" ht="17.25" customHeight="1">
      <c r="A49" s="4"/>
      <c r="B49" s="44" t="s">
        <v>69</v>
      </c>
      <c r="C49" s="162"/>
      <c r="D49" s="18">
        <f t="shared" si="7"/>
        <v>0</v>
      </c>
      <c r="E49" s="31">
        <f t="shared" si="8"/>
        <v>0</v>
      </c>
      <c r="F49" s="153"/>
      <c r="G49" s="18">
        <f t="shared" si="9"/>
        <v>0</v>
      </c>
      <c r="H49" s="31">
        <f t="shared" si="10"/>
        <v>0</v>
      </c>
      <c r="I49" s="153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>
        <f t="shared" si="8"/>
        <v>0</v>
      </c>
      <c r="F50" s="147"/>
      <c r="G50" s="12">
        <f t="shared" si="9"/>
        <v>0</v>
      </c>
      <c r="H50" s="32">
        <f t="shared" si="10"/>
        <v>0</v>
      </c>
      <c r="I50" s="147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7"/>
        <v>0</v>
      </c>
      <c r="E51" s="32">
        <f t="shared" si="8"/>
        <v>0</v>
      </c>
      <c r="F51" s="147"/>
      <c r="G51" s="12">
        <f t="shared" si="9"/>
        <v>0</v>
      </c>
      <c r="H51" s="32">
        <f t="shared" si="10"/>
        <v>0</v>
      </c>
      <c r="I51" s="147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>
        <f t="shared" si="8"/>
        <v>0</v>
      </c>
      <c r="F52" s="147"/>
      <c r="G52" s="12">
        <f t="shared" si="9"/>
        <v>0</v>
      </c>
      <c r="H52" s="32">
        <f t="shared" si="10"/>
        <v>0</v>
      </c>
      <c r="I52" s="147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7"/>
        <v>0</v>
      </c>
      <c r="E53" s="32">
        <f t="shared" si="8"/>
        <v>0</v>
      </c>
      <c r="F53" s="147"/>
      <c r="G53" s="12">
        <f t="shared" si="9"/>
        <v>0</v>
      </c>
      <c r="H53" s="32">
        <f t="shared" si="10"/>
        <v>0</v>
      </c>
      <c r="I53" s="147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7"/>
        <v>0</v>
      </c>
      <c r="E54" s="32">
        <f t="shared" si="8"/>
        <v>0</v>
      </c>
      <c r="F54" s="147"/>
      <c r="G54" s="12">
        <f t="shared" si="9"/>
        <v>0</v>
      </c>
      <c r="H54" s="32">
        <f t="shared" si="10"/>
        <v>0</v>
      </c>
      <c r="I54" s="147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>
        <f t="shared" si="8"/>
        <v>0</v>
      </c>
      <c r="F55" s="147"/>
      <c r="G55" s="12">
        <f t="shared" si="9"/>
        <v>0</v>
      </c>
      <c r="H55" s="32">
        <f t="shared" si="10"/>
        <v>0</v>
      </c>
      <c r="I55" s="147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>
        <f t="shared" si="8"/>
        <v>0</v>
      </c>
      <c r="F56" s="147"/>
      <c r="G56" s="12">
        <f t="shared" si="9"/>
        <v>0</v>
      </c>
      <c r="H56" s="32">
        <f t="shared" si="10"/>
        <v>0</v>
      </c>
      <c r="I56" s="147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7"/>
        <v>0</v>
      </c>
      <c r="E57" s="32">
        <f t="shared" si="8"/>
        <v>0</v>
      </c>
      <c r="F57" s="154"/>
      <c r="G57" s="12">
        <f t="shared" si="9"/>
        <v>0</v>
      </c>
      <c r="H57" s="32">
        <f t="shared" si="10"/>
        <v>0</v>
      </c>
      <c r="I57" s="147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29</v>
      </c>
      <c r="D58" s="260">
        <f t="shared" si="7"/>
        <v>0.7908264136022143</v>
      </c>
      <c r="E58" s="33"/>
      <c r="F58" s="161">
        <f>F48+F47+F46+F43+F38+F34+F33+F32+F27+F22+F18+F17+F16+F14+F13+F11+F10+F8+F5</f>
        <v>475</v>
      </c>
      <c r="G58" s="261">
        <f t="shared" si="9"/>
        <v>2.2023112677199124</v>
      </c>
      <c r="H58" s="33"/>
      <c r="I58" s="161">
        <f>I48+I47+I46+I43+I38+I34+I33+I32+I27+I22+I18+I17+I16+I14+I13+I11+I10+I8+I5</f>
        <v>504</v>
      </c>
      <c r="J58" s="261">
        <f t="shared" si="12"/>
        <v>1.9972023316544683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36">C5*1000/$D$2</f>
        <v>0</v>
      </c>
      <c r="E5" s="107" t="e">
        <f aca="true" t="shared" si="1" ref="E5:E36">C5*100/C$58</f>
        <v>#DIV/0!</v>
      </c>
      <c r="F5" s="150">
        <v>45</v>
      </c>
      <c r="G5" s="106">
        <f aca="true" t="shared" si="2" ref="G5:G36">F5*1000/$G$2</f>
        <v>0.20864001483662328</v>
      </c>
      <c r="H5" s="107">
        <f aca="true" t="shared" si="3" ref="H5:H36">F5*100/F$58</f>
        <v>6.320224719101123</v>
      </c>
      <c r="I5" s="161">
        <f aca="true" t="shared" si="4" ref="I5:I36">SUM(C5,F5)</f>
        <v>45</v>
      </c>
      <c r="J5" s="106">
        <f aca="true" t="shared" si="5" ref="J5:J36">I5*1000/$J$2</f>
        <v>0.17832163675486323</v>
      </c>
      <c r="K5" s="109">
        <f aca="true" t="shared" si="6" ref="K5:K36">I5*100/I$58</f>
        <v>6.320224719101123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 t="e">
        <f t="shared" si="1"/>
        <v>#DIV/0!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 t="e">
        <f t="shared" si="1"/>
        <v>#DIV/0!</v>
      </c>
      <c r="F7" s="148">
        <v>45</v>
      </c>
      <c r="G7" s="14">
        <f t="shared" si="2"/>
        <v>0.20864001483662328</v>
      </c>
      <c r="H7" s="35">
        <f t="shared" si="3"/>
        <v>6.320224719101123</v>
      </c>
      <c r="I7" s="155">
        <f t="shared" si="4"/>
        <v>45</v>
      </c>
      <c r="J7" s="14">
        <f t="shared" si="5"/>
        <v>0.17832163675486323</v>
      </c>
      <c r="K7" s="13">
        <f t="shared" si="6"/>
        <v>6.320224719101123</v>
      </c>
    </row>
    <row r="8" spans="1:11" ht="13.5" customHeight="1" thickBot="1">
      <c r="A8" s="102" t="s">
        <v>10</v>
      </c>
      <c r="B8" s="113" t="s">
        <v>38</v>
      </c>
      <c r="C8" s="164"/>
      <c r="D8" s="106">
        <f t="shared" si="0"/>
        <v>0</v>
      </c>
      <c r="E8" s="107" t="e">
        <f t="shared" si="1"/>
        <v>#DIV/0!</v>
      </c>
      <c r="F8" s="150">
        <v>10</v>
      </c>
      <c r="G8" s="106">
        <f t="shared" si="2"/>
        <v>0.04636444774147184</v>
      </c>
      <c r="H8" s="107">
        <f t="shared" si="3"/>
        <v>1.404494382022472</v>
      </c>
      <c r="I8" s="161">
        <f t="shared" si="4"/>
        <v>10</v>
      </c>
      <c r="J8" s="106">
        <f t="shared" si="5"/>
        <v>0.039627030389969606</v>
      </c>
      <c r="K8" s="109">
        <f t="shared" si="6"/>
        <v>1.404494382022472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 t="e">
        <f t="shared" si="1"/>
        <v>#DIV/0!</v>
      </c>
      <c r="F9" s="148">
        <v>10</v>
      </c>
      <c r="G9" s="18">
        <f t="shared" si="2"/>
        <v>0.04636444774147184</v>
      </c>
      <c r="H9" s="31">
        <f t="shared" si="3"/>
        <v>1.404494382022472</v>
      </c>
      <c r="I9" s="153">
        <f t="shared" si="4"/>
        <v>10</v>
      </c>
      <c r="J9" s="18">
        <f t="shared" si="5"/>
        <v>0.039627030389969606</v>
      </c>
      <c r="K9" s="19">
        <f t="shared" si="6"/>
        <v>1.404494382022472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 t="e">
        <f t="shared" si="1"/>
        <v>#DIV/0!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 t="e">
        <f t="shared" si="1"/>
        <v>#DIV/0!</v>
      </c>
      <c r="F11" s="150"/>
      <c r="G11" s="106">
        <f t="shared" si="2"/>
        <v>0</v>
      </c>
      <c r="H11" s="107">
        <f t="shared" si="3"/>
        <v>0</v>
      </c>
      <c r="I11" s="161">
        <f t="shared" si="4"/>
        <v>0</v>
      </c>
      <c r="J11" s="106">
        <f t="shared" si="5"/>
        <v>0</v>
      </c>
      <c r="K11" s="109">
        <f t="shared" si="6"/>
        <v>0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 t="e">
        <f t="shared" si="1"/>
        <v>#DIV/0!</v>
      </c>
      <c r="F12" s="148"/>
      <c r="G12" s="29">
        <f t="shared" si="2"/>
        <v>0</v>
      </c>
      <c r="H12" s="34">
        <f t="shared" si="3"/>
        <v>0</v>
      </c>
      <c r="I12" s="148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 t="e">
        <f t="shared" si="1"/>
        <v>#DIV/0!</v>
      </c>
      <c r="F13" s="150"/>
      <c r="G13" s="115">
        <f t="shared" si="2"/>
        <v>0</v>
      </c>
      <c r="H13" s="116">
        <f t="shared" si="3"/>
        <v>0</v>
      </c>
      <c r="I13" s="191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 t="e">
        <f t="shared" si="1"/>
        <v>#DIV/0!</v>
      </c>
      <c r="F14" s="150"/>
      <c r="G14" s="106">
        <f t="shared" si="2"/>
        <v>0</v>
      </c>
      <c r="H14" s="107">
        <f t="shared" si="3"/>
        <v>0</v>
      </c>
      <c r="I14" s="161">
        <f t="shared" si="4"/>
        <v>0</v>
      </c>
      <c r="J14" s="106">
        <f t="shared" si="5"/>
        <v>0</v>
      </c>
      <c r="K14" s="128">
        <f t="shared" si="6"/>
        <v>0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 t="e">
        <f t="shared" si="1"/>
        <v>#DIV/0!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 t="e">
        <f t="shared" si="1"/>
        <v>#DIV/0!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 t="e">
        <f t="shared" si="1"/>
        <v>#DIV/0!</v>
      </c>
      <c r="F17" s="152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 t="e">
        <f t="shared" si="1"/>
        <v>#DIV/0!</v>
      </c>
      <c r="F18" s="150"/>
      <c r="G18" s="106">
        <f t="shared" si="2"/>
        <v>0</v>
      </c>
      <c r="H18" s="107">
        <f t="shared" si="3"/>
        <v>0</v>
      </c>
      <c r="I18" s="161">
        <f t="shared" si="4"/>
        <v>0</v>
      </c>
      <c r="J18" s="106">
        <f t="shared" si="5"/>
        <v>0</v>
      </c>
      <c r="K18" s="109">
        <f t="shared" si="6"/>
        <v>0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 t="e">
        <f t="shared" si="1"/>
        <v>#DIV/0!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 t="e">
        <f t="shared" si="1"/>
        <v>#DIV/0!</v>
      </c>
      <c r="F20" s="147"/>
      <c r="G20" s="12">
        <f t="shared" si="2"/>
        <v>0</v>
      </c>
      <c r="H20" s="32">
        <f t="shared" si="3"/>
        <v>0</v>
      </c>
      <c r="I20" s="147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 t="e">
        <f t="shared" si="1"/>
        <v>#DIV/0!</v>
      </c>
      <c r="F21" s="148"/>
      <c r="G21" s="12">
        <f t="shared" si="2"/>
        <v>0</v>
      </c>
      <c r="H21" s="32">
        <f t="shared" si="3"/>
        <v>0</v>
      </c>
      <c r="I21" s="147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110" t="s">
        <v>28</v>
      </c>
      <c r="B22" s="104" t="s">
        <v>50</v>
      </c>
      <c r="C22" s="164"/>
      <c r="D22" s="106">
        <f t="shared" si="0"/>
        <v>0</v>
      </c>
      <c r="E22" s="107" t="e">
        <f t="shared" si="1"/>
        <v>#DIV/0!</v>
      </c>
      <c r="F22" s="150">
        <v>657</v>
      </c>
      <c r="G22" s="106">
        <f t="shared" si="2"/>
        <v>3.0461442166147</v>
      </c>
      <c r="H22" s="107">
        <f t="shared" si="3"/>
        <v>92.2752808988764</v>
      </c>
      <c r="I22" s="161">
        <f t="shared" si="4"/>
        <v>657</v>
      </c>
      <c r="J22" s="106">
        <f t="shared" si="5"/>
        <v>2.6034958966210033</v>
      </c>
      <c r="K22" s="109">
        <f t="shared" si="6"/>
        <v>92.2752808988764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 t="e">
        <f t="shared" si="1"/>
        <v>#DIV/0!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 t="e">
        <f t="shared" si="1"/>
        <v>#DIV/0!</v>
      </c>
      <c r="F24" s="147">
        <v>181</v>
      </c>
      <c r="G24" s="12">
        <f t="shared" si="2"/>
        <v>0.8391965041206403</v>
      </c>
      <c r="H24" s="32">
        <f t="shared" si="3"/>
        <v>25.421348314606742</v>
      </c>
      <c r="I24" s="147">
        <f t="shared" si="4"/>
        <v>181</v>
      </c>
      <c r="J24" s="12">
        <f t="shared" si="5"/>
        <v>0.7172492500584499</v>
      </c>
      <c r="K24" s="13">
        <f t="shared" si="6"/>
        <v>25.421348314606742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 t="e">
        <f t="shared" si="1"/>
        <v>#DIV/0!</v>
      </c>
      <c r="F25" s="147"/>
      <c r="G25" s="12">
        <f t="shared" si="2"/>
        <v>0</v>
      </c>
      <c r="H25" s="32">
        <f t="shared" si="3"/>
        <v>0</v>
      </c>
      <c r="I25" s="147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 t="e">
        <f t="shared" si="1"/>
        <v>#DIV/0!</v>
      </c>
      <c r="F26" s="148">
        <v>1</v>
      </c>
      <c r="G26" s="12">
        <f t="shared" si="2"/>
        <v>0.004636444774147184</v>
      </c>
      <c r="H26" s="32">
        <f t="shared" si="3"/>
        <v>0.1404494382022472</v>
      </c>
      <c r="I26" s="147">
        <f t="shared" si="4"/>
        <v>1</v>
      </c>
      <c r="J26" s="12">
        <f t="shared" si="5"/>
        <v>0.003962703038996961</v>
      </c>
      <c r="K26" s="13">
        <f t="shared" si="6"/>
        <v>0.1404494382022472</v>
      </c>
    </row>
    <row r="27" spans="1:11" s="6" customFormat="1" ht="14.2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 t="e">
        <f t="shared" si="1"/>
        <v>#DIV/0!</v>
      </c>
      <c r="F27" s="150"/>
      <c r="G27" s="106">
        <f t="shared" si="2"/>
        <v>0</v>
      </c>
      <c r="H27" s="107">
        <f t="shared" si="3"/>
        <v>0</v>
      </c>
      <c r="I27" s="161">
        <f t="shared" si="4"/>
        <v>0</v>
      </c>
      <c r="J27" s="106">
        <f t="shared" si="5"/>
        <v>0</v>
      </c>
      <c r="K27" s="109">
        <f t="shared" si="6"/>
        <v>0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 t="e">
        <f t="shared" si="1"/>
        <v>#DIV/0!</v>
      </c>
      <c r="F28" s="153"/>
      <c r="G28" s="18">
        <f t="shared" si="2"/>
        <v>0</v>
      </c>
      <c r="H28" s="31">
        <f t="shared" si="3"/>
        <v>0</v>
      </c>
      <c r="I28" s="153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42" t="s">
        <v>57</v>
      </c>
      <c r="C29" s="163"/>
      <c r="D29" s="12">
        <f t="shared" si="0"/>
        <v>0</v>
      </c>
      <c r="E29" s="32" t="e">
        <f t="shared" si="1"/>
        <v>#DIV/0!</v>
      </c>
      <c r="F29" s="147"/>
      <c r="G29" s="12">
        <f t="shared" si="2"/>
        <v>0</v>
      </c>
      <c r="H29" s="32">
        <f t="shared" si="3"/>
        <v>0</v>
      </c>
      <c r="I29" s="147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 t="e">
        <f t="shared" si="1"/>
        <v>#DIV/0!</v>
      </c>
      <c r="F30" s="154"/>
      <c r="G30" s="12">
        <f t="shared" si="2"/>
        <v>0</v>
      </c>
      <c r="H30" s="32">
        <f t="shared" si="3"/>
        <v>0</v>
      </c>
      <c r="I30" s="147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 t="e">
        <f t="shared" si="1"/>
        <v>#DIV/0!</v>
      </c>
      <c r="F31" s="151"/>
      <c r="G31" s="12">
        <f t="shared" si="2"/>
        <v>0</v>
      </c>
      <c r="H31" s="32">
        <f t="shared" si="3"/>
        <v>0</v>
      </c>
      <c r="I31" s="147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12" t="s">
        <v>77</v>
      </c>
      <c r="B32" s="104" t="s">
        <v>63</v>
      </c>
      <c r="C32" s="164"/>
      <c r="D32" s="106">
        <f t="shared" si="0"/>
        <v>0</v>
      </c>
      <c r="E32" s="107" t="e">
        <f t="shared" si="1"/>
        <v>#DIV/0!</v>
      </c>
      <c r="F32" s="150"/>
      <c r="G32" s="106">
        <f t="shared" si="2"/>
        <v>0</v>
      </c>
      <c r="H32" s="107">
        <f t="shared" si="3"/>
        <v>0</v>
      </c>
      <c r="I32" s="161">
        <f t="shared" si="4"/>
        <v>0</v>
      </c>
      <c r="J32" s="106">
        <f t="shared" si="5"/>
        <v>0</v>
      </c>
      <c r="K32" s="109">
        <f t="shared" si="6"/>
        <v>0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 t="e">
        <f t="shared" si="1"/>
        <v>#DIV/0!</v>
      </c>
      <c r="F33" s="150"/>
      <c r="G33" s="106">
        <f t="shared" si="2"/>
        <v>0</v>
      </c>
      <c r="H33" s="107">
        <f t="shared" si="3"/>
        <v>0</v>
      </c>
      <c r="I33" s="161">
        <f t="shared" si="4"/>
        <v>0</v>
      </c>
      <c r="J33" s="106">
        <f t="shared" si="5"/>
        <v>0</v>
      </c>
      <c r="K33" s="109">
        <f t="shared" si="6"/>
        <v>0</v>
      </c>
    </row>
    <row r="34" spans="1:11" s="6" customFormat="1" ht="21" customHeight="1" thickBot="1">
      <c r="A34" s="110" t="s">
        <v>19</v>
      </c>
      <c r="B34" s="104" t="s">
        <v>60</v>
      </c>
      <c r="C34" s="164"/>
      <c r="D34" s="106">
        <f t="shared" si="0"/>
        <v>0</v>
      </c>
      <c r="E34" s="107" t="e">
        <f t="shared" si="1"/>
        <v>#DIV/0!</v>
      </c>
      <c r="F34" s="150"/>
      <c r="G34" s="106">
        <f t="shared" si="2"/>
        <v>0</v>
      </c>
      <c r="H34" s="107">
        <f t="shared" si="3"/>
        <v>0</v>
      </c>
      <c r="I34" s="161">
        <f t="shared" si="4"/>
        <v>0</v>
      </c>
      <c r="J34" s="106">
        <f t="shared" si="5"/>
        <v>0</v>
      </c>
      <c r="K34" s="109">
        <f t="shared" si="6"/>
        <v>0</v>
      </c>
    </row>
    <row r="35" spans="1:11" s="1" customFormat="1" ht="12.75">
      <c r="A35" s="4"/>
      <c r="B35" s="44" t="s">
        <v>61</v>
      </c>
      <c r="C35" s="162"/>
      <c r="D35" s="25">
        <f t="shared" si="0"/>
        <v>0</v>
      </c>
      <c r="E35" s="36" t="e">
        <f t="shared" si="1"/>
        <v>#DIV/0!</v>
      </c>
      <c r="F35" s="153"/>
      <c r="G35" s="25">
        <f t="shared" si="2"/>
        <v>0</v>
      </c>
      <c r="H35" s="36">
        <f t="shared" si="3"/>
        <v>0</v>
      </c>
      <c r="I35" s="153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 t="e">
        <f t="shared" si="1"/>
        <v>#DIV/0!</v>
      </c>
      <c r="F36" s="147"/>
      <c r="G36" s="27">
        <f t="shared" si="2"/>
        <v>0</v>
      </c>
      <c r="H36" s="37">
        <f t="shared" si="3"/>
        <v>0</v>
      </c>
      <c r="I36" s="147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55"/>
      <c r="G37" s="27">
        <f aca="true" t="shared" si="9" ref="G37:G58">F37*1000/$G$2</f>
        <v>0</v>
      </c>
      <c r="H37" s="37">
        <f aca="true" t="shared" si="10" ref="H37:H57">F37*100/F$58</f>
        <v>0</v>
      </c>
      <c r="I37" s="147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 t="e">
        <f t="shared" si="8"/>
        <v>#DIV/0!</v>
      </c>
      <c r="F38" s="150"/>
      <c r="G38" s="106">
        <f t="shared" si="9"/>
        <v>0</v>
      </c>
      <c r="H38" s="107">
        <f t="shared" si="10"/>
        <v>0</v>
      </c>
      <c r="I38" s="161">
        <f t="shared" si="11"/>
        <v>0</v>
      </c>
      <c r="J38" s="106">
        <f t="shared" si="12"/>
        <v>0</v>
      </c>
      <c r="K38" s="128">
        <f t="shared" si="13"/>
        <v>0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 t="e">
        <f t="shared" si="8"/>
        <v>#DIV/0!</v>
      </c>
      <c r="F39" s="153"/>
      <c r="G39" s="18">
        <f t="shared" si="9"/>
        <v>0</v>
      </c>
      <c r="H39" s="31">
        <f t="shared" si="10"/>
        <v>0</v>
      </c>
      <c r="I39" s="153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 t="e">
        <f t="shared" si="8"/>
        <v>#DIV/0!</v>
      </c>
      <c r="F40" s="147"/>
      <c r="G40" s="12">
        <f t="shared" si="9"/>
        <v>0</v>
      </c>
      <c r="H40" s="32">
        <f t="shared" si="10"/>
        <v>0</v>
      </c>
      <c r="I40" s="147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 t="e">
        <f t="shared" si="8"/>
        <v>#DIV/0!</v>
      </c>
      <c r="F41" s="147"/>
      <c r="G41" s="12">
        <f t="shared" si="9"/>
        <v>0</v>
      </c>
      <c r="H41" s="32">
        <f t="shared" si="10"/>
        <v>0</v>
      </c>
      <c r="I41" s="147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 t="e">
        <f t="shared" si="8"/>
        <v>#DIV/0!</v>
      </c>
      <c r="F42" s="148"/>
      <c r="G42" s="12">
        <f t="shared" si="9"/>
        <v>0</v>
      </c>
      <c r="H42" s="32">
        <f t="shared" si="10"/>
        <v>0</v>
      </c>
      <c r="I42" s="147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 t="e">
        <f t="shared" si="8"/>
        <v>#DIV/0!</v>
      </c>
      <c r="F43" s="150"/>
      <c r="G43" s="106">
        <f t="shared" si="9"/>
        <v>0</v>
      </c>
      <c r="H43" s="107">
        <f t="shared" si="10"/>
        <v>0</v>
      </c>
      <c r="I43" s="161">
        <f t="shared" si="11"/>
        <v>0</v>
      </c>
      <c r="J43" s="106">
        <f t="shared" si="12"/>
        <v>0</v>
      </c>
      <c r="K43" s="128">
        <f t="shared" si="13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7"/>
        <v>0</v>
      </c>
      <c r="E44" s="31" t="e">
        <f t="shared" si="8"/>
        <v>#DIV/0!</v>
      </c>
      <c r="F44" s="158"/>
      <c r="G44" s="18">
        <f t="shared" si="9"/>
        <v>0</v>
      </c>
      <c r="H44" s="31">
        <f t="shared" si="10"/>
        <v>0</v>
      </c>
      <c r="I44" s="153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 t="e">
        <f t="shared" si="8"/>
        <v>#DIV/0!</v>
      </c>
      <c r="F45" s="156"/>
      <c r="G45" s="12">
        <f t="shared" si="9"/>
        <v>0</v>
      </c>
      <c r="H45" s="32">
        <f t="shared" si="10"/>
        <v>0</v>
      </c>
      <c r="I45" s="147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 t="e">
        <f t="shared" si="8"/>
        <v>#DIV/0!</v>
      </c>
      <c r="F46" s="150"/>
      <c r="G46" s="106">
        <f t="shared" si="9"/>
        <v>0</v>
      </c>
      <c r="H46" s="107">
        <f t="shared" si="10"/>
        <v>0</v>
      </c>
      <c r="I46" s="161">
        <f t="shared" si="11"/>
        <v>0</v>
      </c>
      <c r="J46" s="106">
        <f t="shared" si="12"/>
        <v>0</v>
      </c>
      <c r="K46" s="109">
        <f t="shared" si="13"/>
        <v>0</v>
      </c>
    </row>
    <row r="47" spans="1:11" s="6" customFormat="1" ht="21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 t="e">
        <f t="shared" si="8"/>
        <v>#DIV/0!</v>
      </c>
      <c r="F47" s="150"/>
      <c r="G47" s="106">
        <f t="shared" si="9"/>
        <v>0</v>
      </c>
      <c r="H47" s="107">
        <f t="shared" si="10"/>
        <v>0</v>
      </c>
      <c r="I47" s="161">
        <f t="shared" si="11"/>
        <v>0</v>
      </c>
      <c r="J47" s="106">
        <f t="shared" si="12"/>
        <v>0</v>
      </c>
      <c r="K47" s="109">
        <f t="shared" si="13"/>
        <v>0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 t="e">
        <f t="shared" si="8"/>
        <v>#DIV/0!</v>
      </c>
      <c r="F48" s="150"/>
      <c r="G48" s="106">
        <f t="shared" si="9"/>
        <v>0</v>
      </c>
      <c r="H48" s="107">
        <f t="shared" si="10"/>
        <v>0</v>
      </c>
      <c r="I48" s="161">
        <f t="shared" si="11"/>
        <v>0</v>
      </c>
      <c r="J48" s="106">
        <f t="shared" si="12"/>
        <v>0</v>
      </c>
      <c r="K48" s="109">
        <f t="shared" si="13"/>
        <v>0</v>
      </c>
    </row>
    <row r="49" spans="1:11" s="1" customFormat="1" ht="17.25" customHeight="1">
      <c r="A49" s="4"/>
      <c r="B49" s="44" t="s">
        <v>69</v>
      </c>
      <c r="C49" s="162"/>
      <c r="D49" s="18">
        <f t="shared" si="7"/>
        <v>0</v>
      </c>
      <c r="E49" s="31" t="e">
        <f t="shared" si="8"/>
        <v>#DIV/0!</v>
      </c>
      <c r="F49" s="153"/>
      <c r="G49" s="18">
        <f t="shared" si="9"/>
        <v>0</v>
      </c>
      <c r="H49" s="31">
        <f t="shared" si="10"/>
        <v>0</v>
      </c>
      <c r="I49" s="153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 t="e">
        <f t="shared" si="8"/>
        <v>#DIV/0!</v>
      </c>
      <c r="F50" s="147"/>
      <c r="G50" s="12">
        <f t="shared" si="9"/>
        <v>0</v>
      </c>
      <c r="H50" s="32">
        <f t="shared" si="10"/>
        <v>0</v>
      </c>
      <c r="I50" s="147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7"/>
        <v>0</v>
      </c>
      <c r="E51" s="32" t="e">
        <f t="shared" si="8"/>
        <v>#DIV/0!</v>
      </c>
      <c r="F51" s="147"/>
      <c r="G51" s="12">
        <f t="shared" si="9"/>
        <v>0</v>
      </c>
      <c r="H51" s="32">
        <f t="shared" si="10"/>
        <v>0</v>
      </c>
      <c r="I51" s="147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 t="e">
        <f t="shared" si="8"/>
        <v>#DIV/0!</v>
      </c>
      <c r="F52" s="147"/>
      <c r="G52" s="12">
        <f t="shared" si="9"/>
        <v>0</v>
      </c>
      <c r="H52" s="32">
        <f t="shared" si="10"/>
        <v>0</v>
      </c>
      <c r="I52" s="147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7"/>
        <v>0</v>
      </c>
      <c r="E53" s="32" t="e">
        <f t="shared" si="8"/>
        <v>#DIV/0!</v>
      </c>
      <c r="F53" s="147"/>
      <c r="G53" s="12">
        <f t="shared" si="9"/>
        <v>0</v>
      </c>
      <c r="H53" s="32">
        <f t="shared" si="10"/>
        <v>0</v>
      </c>
      <c r="I53" s="147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7"/>
        <v>0</v>
      </c>
      <c r="E54" s="32" t="e">
        <f t="shared" si="8"/>
        <v>#DIV/0!</v>
      </c>
      <c r="F54" s="147"/>
      <c r="G54" s="12">
        <f t="shared" si="9"/>
        <v>0</v>
      </c>
      <c r="H54" s="32">
        <f t="shared" si="10"/>
        <v>0</v>
      </c>
      <c r="I54" s="147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 t="e">
        <f t="shared" si="8"/>
        <v>#DIV/0!</v>
      </c>
      <c r="F55" s="147"/>
      <c r="G55" s="12">
        <f t="shared" si="9"/>
        <v>0</v>
      </c>
      <c r="H55" s="32">
        <f t="shared" si="10"/>
        <v>0</v>
      </c>
      <c r="I55" s="147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 t="e">
        <f t="shared" si="8"/>
        <v>#DIV/0!</v>
      </c>
      <c r="F56" s="147"/>
      <c r="G56" s="12">
        <f t="shared" si="9"/>
        <v>0</v>
      </c>
      <c r="H56" s="32">
        <f t="shared" si="10"/>
        <v>0</v>
      </c>
      <c r="I56" s="147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7"/>
        <v>0</v>
      </c>
      <c r="E57" s="32" t="e">
        <f t="shared" si="8"/>
        <v>#DIV/0!</v>
      </c>
      <c r="F57" s="154"/>
      <c r="G57" s="12">
        <f t="shared" si="9"/>
        <v>0</v>
      </c>
      <c r="H57" s="32">
        <f t="shared" si="10"/>
        <v>0</v>
      </c>
      <c r="I57" s="147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0</v>
      </c>
      <c r="D58" s="260">
        <f t="shared" si="7"/>
        <v>0</v>
      </c>
      <c r="E58" s="33"/>
      <c r="F58" s="161">
        <f>F48+F47+F46+F43+F38+F34+F33+F32+F27+F22+F18+F17+F16+F14+F13+F11+F10+F8+F5</f>
        <v>712</v>
      </c>
      <c r="G58" s="261">
        <f t="shared" si="9"/>
        <v>3.301148679192795</v>
      </c>
      <c r="H58" s="33"/>
      <c r="I58" s="161">
        <f>I48+I47+I46+I43+I38+I34+I33+I32+I27+I22+I18+I17+I16+I14+I13+I11+I10+I8+I5</f>
        <v>712</v>
      </c>
      <c r="J58" s="261">
        <f t="shared" si="12"/>
        <v>2.821444563765836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36">C5*1000/$D$2</f>
        <v>0</v>
      </c>
      <c r="E5" s="107">
        <f aca="true" t="shared" si="1" ref="E5:E36">C5*100/C$58</f>
        <v>0</v>
      </c>
      <c r="F5" s="150">
        <v>3</v>
      </c>
      <c r="G5" s="106">
        <f aca="true" t="shared" si="2" ref="G5:G36">F5*1000/$G$2</f>
        <v>0.013909334322441552</v>
      </c>
      <c r="H5" s="107">
        <f aca="true" t="shared" si="3" ref="H5:H36">F5*100/F$58</f>
        <v>0.0732243104710764</v>
      </c>
      <c r="I5" s="161">
        <f aca="true" t="shared" si="4" ref="I5:I36">SUM(C5,F5)</f>
        <v>3</v>
      </c>
      <c r="J5" s="106">
        <f aca="true" t="shared" si="5" ref="J5:J36">I5*1000/$J$2</f>
        <v>0.011888109116990881</v>
      </c>
      <c r="K5" s="109">
        <f aca="true" t="shared" si="6" ref="K5:K36">I5*100/I$58</f>
        <v>0.07317073170731707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>
        <f t="shared" si="1"/>
        <v>0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>
        <f t="shared" si="1"/>
        <v>0</v>
      </c>
      <c r="F7" s="148">
        <v>3</v>
      </c>
      <c r="G7" s="14">
        <f t="shared" si="2"/>
        <v>0.013909334322441552</v>
      </c>
      <c r="H7" s="35">
        <f t="shared" si="3"/>
        <v>0.0732243104710764</v>
      </c>
      <c r="I7" s="155">
        <f t="shared" si="4"/>
        <v>3</v>
      </c>
      <c r="J7" s="14">
        <f t="shared" si="5"/>
        <v>0.011888109116990881</v>
      </c>
      <c r="K7" s="13">
        <f t="shared" si="6"/>
        <v>0.07317073170731707</v>
      </c>
    </row>
    <row r="8" spans="1:11" ht="13.5" customHeight="1" thickBot="1">
      <c r="A8" s="102" t="s">
        <v>10</v>
      </c>
      <c r="B8" s="113" t="s">
        <v>38</v>
      </c>
      <c r="C8" s="164">
        <v>1</v>
      </c>
      <c r="D8" s="106">
        <f t="shared" si="0"/>
        <v>0.02726987633111084</v>
      </c>
      <c r="E8" s="107">
        <f t="shared" si="1"/>
        <v>33.333333333333336</v>
      </c>
      <c r="F8" s="150">
        <v>3465</v>
      </c>
      <c r="G8" s="106">
        <f t="shared" si="2"/>
        <v>16.06528114241999</v>
      </c>
      <c r="H8" s="107">
        <f t="shared" si="3"/>
        <v>84.57407859409324</v>
      </c>
      <c r="I8" s="161">
        <f t="shared" si="4"/>
        <v>3466</v>
      </c>
      <c r="J8" s="106">
        <f t="shared" si="5"/>
        <v>13.734728733163465</v>
      </c>
      <c r="K8" s="109">
        <f t="shared" si="6"/>
        <v>84.53658536585365</v>
      </c>
    </row>
    <row r="9" spans="1:11" s="1" customFormat="1" ht="15" customHeight="1" thickBot="1">
      <c r="A9" s="16"/>
      <c r="B9" s="44" t="s">
        <v>39</v>
      </c>
      <c r="C9" s="162">
        <v>1</v>
      </c>
      <c r="D9" s="18">
        <f t="shared" si="0"/>
        <v>0.02726987633111084</v>
      </c>
      <c r="E9" s="31">
        <f t="shared" si="1"/>
        <v>33.333333333333336</v>
      </c>
      <c r="F9" s="148">
        <v>3256</v>
      </c>
      <c r="G9" s="18">
        <f t="shared" si="2"/>
        <v>15.09626418462323</v>
      </c>
      <c r="H9" s="31">
        <f t="shared" si="3"/>
        <v>79.47278496460825</v>
      </c>
      <c r="I9" s="153">
        <f t="shared" si="4"/>
        <v>3257</v>
      </c>
      <c r="J9" s="18">
        <f t="shared" si="5"/>
        <v>12.906523798013101</v>
      </c>
      <c r="K9" s="19">
        <f t="shared" si="6"/>
        <v>79.4390243902439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>
        <f t="shared" si="1"/>
        <v>0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>
        <f t="shared" si="1"/>
        <v>0</v>
      </c>
      <c r="F11" s="150"/>
      <c r="G11" s="106">
        <f t="shared" si="2"/>
        <v>0</v>
      </c>
      <c r="H11" s="107">
        <f t="shared" si="3"/>
        <v>0</v>
      </c>
      <c r="I11" s="161">
        <f t="shared" si="4"/>
        <v>0</v>
      </c>
      <c r="J11" s="106">
        <f t="shared" si="5"/>
        <v>0</v>
      </c>
      <c r="K11" s="109">
        <f t="shared" si="6"/>
        <v>0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>
        <f t="shared" si="1"/>
        <v>0</v>
      </c>
      <c r="F12" s="148"/>
      <c r="G12" s="29">
        <f t="shared" si="2"/>
        <v>0</v>
      </c>
      <c r="H12" s="34">
        <f t="shared" si="3"/>
        <v>0</v>
      </c>
      <c r="I12" s="148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>
        <f t="shared" si="1"/>
        <v>0</v>
      </c>
      <c r="F13" s="150"/>
      <c r="G13" s="115">
        <f t="shared" si="2"/>
        <v>0</v>
      </c>
      <c r="H13" s="116">
        <f t="shared" si="3"/>
        <v>0</v>
      </c>
      <c r="I13" s="191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>
        <f t="shared" si="1"/>
        <v>0</v>
      </c>
      <c r="F14" s="150"/>
      <c r="G14" s="106">
        <f t="shared" si="2"/>
        <v>0</v>
      </c>
      <c r="H14" s="107">
        <f t="shared" si="3"/>
        <v>0</v>
      </c>
      <c r="I14" s="161">
        <f t="shared" si="4"/>
        <v>0</v>
      </c>
      <c r="J14" s="106">
        <f t="shared" si="5"/>
        <v>0</v>
      </c>
      <c r="K14" s="128">
        <f t="shared" si="6"/>
        <v>0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>
        <f t="shared" si="1"/>
        <v>0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>
        <f t="shared" si="1"/>
        <v>0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>
        <f t="shared" si="1"/>
        <v>0</v>
      </c>
      <c r="F17" s="152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>
        <f t="shared" si="1"/>
        <v>0</v>
      </c>
      <c r="F18" s="150">
        <v>3</v>
      </c>
      <c r="G18" s="106">
        <f t="shared" si="2"/>
        <v>0.013909334322441552</v>
      </c>
      <c r="H18" s="107">
        <f t="shared" si="3"/>
        <v>0.0732243104710764</v>
      </c>
      <c r="I18" s="161">
        <f t="shared" si="4"/>
        <v>3</v>
      </c>
      <c r="J18" s="106">
        <f t="shared" si="5"/>
        <v>0.011888109116990881</v>
      </c>
      <c r="K18" s="109">
        <f t="shared" si="6"/>
        <v>0.07317073170731707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>
        <f t="shared" si="1"/>
        <v>0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>
        <f t="shared" si="1"/>
        <v>0</v>
      </c>
      <c r="F20" s="147"/>
      <c r="G20" s="12">
        <f t="shared" si="2"/>
        <v>0</v>
      </c>
      <c r="H20" s="32">
        <f t="shared" si="3"/>
        <v>0</v>
      </c>
      <c r="I20" s="147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>
        <f t="shared" si="1"/>
        <v>0</v>
      </c>
      <c r="F21" s="148"/>
      <c r="G21" s="12">
        <f t="shared" si="2"/>
        <v>0</v>
      </c>
      <c r="H21" s="32">
        <f t="shared" si="3"/>
        <v>0</v>
      </c>
      <c r="I21" s="147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110" t="s">
        <v>28</v>
      </c>
      <c r="B22" s="104" t="s">
        <v>50</v>
      </c>
      <c r="C22" s="164">
        <v>1</v>
      </c>
      <c r="D22" s="106">
        <f t="shared" si="0"/>
        <v>0.02726987633111084</v>
      </c>
      <c r="E22" s="107">
        <f t="shared" si="1"/>
        <v>33.333333333333336</v>
      </c>
      <c r="F22" s="150">
        <v>91</v>
      </c>
      <c r="G22" s="106">
        <f t="shared" si="2"/>
        <v>0.4219164744473937</v>
      </c>
      <c r="H22" s="107">
        <f t="shared" si="3"/>
        <v>2.221137417622651</v>
      </c>
      <c r="I22" s="161">
        <f t="shared" si="4"/>
        <v>92</v>
      </c>
      <c r="J22" s="106">
        <f t="shared" si="5"/>
        <v>0.3645686795877204</v>
      </c>
      <c r="K22" s="109">
        <f t="shared" si="6"/>
        <v>2.2439024390243905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>
        <f t="shared" si="1"/>
        <v>0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>
        <f t="shared" si="1"/>
        <v>0</v>
      </c>
      <c r="F24" s="147">
        <v>1</v>
      </c>
      <c r="G24" s="12">
        <f t="shared" si="2"/>
        <v>0.004636444774147184</v>
      </c>
      <c r="H24" s="32">
        <f t="shared" si="3"/>
        <v>0.0244081034903588</v>
      </c>
      <c r="I24" s="147">
        <f t="shared" si="4"/>
        <v>1</v>
      </c>
      <c r="J24" s="12">
        <f t="shared" si="5"/>
        <v>0.003962703038996961</v>
      </c>
      <c r="K24" s="13">
        <f t="shared" si="6"/>
        <v>0.024390243902439025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>
        <f t="shared" si="1"/>
        <v>0</v>
      </c>
      <c r="F25" s="147"/>
      <c r="G25" s="12">
        <f t="shared" si="2"/>
        <v>0</v>
      </c>
      <c r="H25" s="32">
        <f t="shared" si="3"/>
        <v>0</v>
      </c>
      <c r="I25" s="147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>
        <f t="shared" si="1"/>
        <v>0</v>
      </c>
      <c r="F26" s="148">
        <v>40</v>
      </c>
      <c r="G26" s="12">
        <f t="shared" si="2"/>
        <v>0.18545779096588735</v>
      </c>
      <c r="H26" s="32">
        <f t="shared" si="3"/>
        <v>0.9763241396143519</v>
      </c>
      <c r="I26" s="147">
        <f t="shared" si="4"/>
        <v>40</v>
      </c>
      <c r="J26" s="12">
        <f t="shared" si="5"/>
        <v>0.15850812155987842</v>
      </c>
      <c r="K26" s="13">
        <f t="shared" si="6"/>
        <v>0.975609756097561</v>
      </c>
    </row>
    <row r="27" spans="1:11" s="6" customFormat="1" ht="14.2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>
        <f t="shared" si="1"/>
        <v>0</v>
      </c>
      <c r="F27" s="150">
        <v>16</v>
      </c>
      <c r="G27" s="106">
        <f t="shared" si="2"/>
        <v>0.07418311638635494</v>
      </c>
      <c r="H27" s="107">
        <f t="shared" si="3"/>
        <v>0.3905296558457408</v>
      </c>
      <c r="I27" s="161">
        <f t="shared" si="4"/>
        <v>16</v>
      </c>
      <c r="J27" s="106">
        <f t="shared" si="5"/>
        <v>0.06340324862395137</v>
      </c>
      <c r="K27" s="109">
        <f t="shared" si="6"/>
        <v>0.3902439024390244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>
        <f t="shared" si="1"/>
        <v>0</v>
      </c>
      <c r="F28" s="153"/>
      <c r="G28" s="18">
        <f t="shared" si="2"/>
        <v>0</v>
      </c>
      <c r="H28" s="31">
        <f t="shared" si="3"/>
        <v>0</v>
      </c>
      <c r="I28" s="153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42" t="s">
        <v>57</v>
      </c>
      <c r="C29" s="163"/>
      <c r="D29" s="12">
        <f t="shared" si="0"/>
        <v>0</v>
      </c>
      <c r="E29" s="32">
        <f t="shared" si="1"/>
        <v>0</v>
      </c>
      <c r="F29" s="147"/>
      <c r="G29" s="12">
        <f t="shared" si="2"/>
        <v>0</v>
      </c>
      <c r="H29" s="32">
        <f t="shared" si="3"/>
        <v>0</v>
      </c>
      <c r="I29" s="147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>
        <f t="shared" si="1"/>
        <v>0</v>
      </c>
      <c r="F30" s="154"/>
      <c r="G30" s="12">
        <f t="shared" si="2"/>
        <v>0</v>
      </c>
      <c r="H30" s="32">
        <f t="shared" si="3"/>
        <v>0</v>
      </c>
      <c r="I30" s="147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>
        <f t="shared" si="1"/>
        <v>0</v>
      </c>
      <c r="F31" s="151"/>
      <c r="G31" s="12">
        <f t="shared" si="2"/>
        <v>0</v>
      </c>
      <c r="H31" s="32">
        <f t="shared" si="3"/>
        <v>0</v>
      </c>
      <c r="I31" s="147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12" t="s">
        <v>77</v>
      </c>
      <c r="B32" s="104" t="s">
        <v>63</v>
      </c>
      <c r="C32" s="164"/>
      <c r="D32" s="106">
        <f t="shared" si="0"/>
        <v>0</v>
      </c>
      <c r="E32" s="107">
        <f t="shared" si="1"/>
        <v>0</v>
      </c>
      <c r="F32" s="150">
        <v>13</v>
      </c>
      <c r="G32" s="106">
        <f t="shared" si="2"/>
        <v>0.06027378206391339</v>
      </c>
      <c r="H32" s="107">
        <f t="shared" si="3"/>
        <v>0.31730534537466437</v>
      </c>
      <c r="I32" s="161">
        <f t="shared" si="4"/>
        <v>13</v>
      </c>
      <c r="J32" s="106">
        <f t="shared" si="5"/>
        <v>0.05151513950696049</v>
      </c>
      <c r="K32" s="109">
        <f t="shared" si="6"/>
        <v>0.3170731707317073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>
        <f t="shared" si="1"/>
        <v>0</v>
      </c>
      <c r="F33" s="150"/>
      <c r="G33" s="106">
        <f t="shared" si="2"/>
        <v>0</v>
      </c>
      <c r="H33" s="107">
        <f t="shared" si="3"/>
        <v>0</v>
      </c>
      <c r="I33" s="161">
        <f t="shared" si="4"/>
        <v>0</v>
      </c>
      <c r="J33" s="106">
        <f t="shared" si="5"/>
        <v>0</v>
      </c>
      <c r="K33" s="109">
        <f t="shared" si="6"/>
        <v>0</v>
      </c>
    </row>
    <row r="34" spans="1:11" s="6" customFormat="1" ht="21" customHeight="1" thickBot="1">
      <c r="A34" s="110" t="s">
        <v>19</v>
      </c>
      <c r="B34" s="104" t="s">
        <v>60</v>
      </c>
      <c r="C34" s="164">
        <v>1</v>
      </c>
      <c r="D34" s="106">
        <f t="shared" si="0"/>
        <v>0.02726987633111084</v>
      </c>
      <c r="E34" s="107">
        <f t="shared" si="1"/>
        <v>33.333333333333336</v>
      </c>
      <c r="F34" s="150">
        <v>486</v>
      </c>
      <c r="G34" s="106">
        <f t="shared" si="2"/>
        <v>2.2533121602355313</v>
      </c>
      <c r="H34" s="107">
        <f t="shared" si="3"/>
        <v>11.862338296314377</v>
      </c>
      <c r="I34" s="161">
        <f t="shared" si="4"/>
        <v>487</v>
      </c>
      <c r="J34" s="106">
        <f t="shared" si="5"/>
        <v>1.92983637999152</v>
      </c>
      <c r="K34" s="109">
        <f t="shared" si="6"/>
        <v>11.878048780487806</v>
      </c>
    </row>
    <row r="35" spans="1:11" s="1" customFormat="1" ht="12.75">
      <c r="A35" s="4"/>
      <c r="B35" s="44" t="s">
        <v>61</v>
      </c>
      <c r="C35" s="162"/>
      <c r="D35" s="25">
        <f t="shared" si="0"/>
        <v>0</v>
      </c>
      <c r="E35" s="36">
        <f t="shared" si="1"/>
        <v>0</v>
      </c>
      <c r="F35" s="153">
        <v>13</v>
      </c>
      <c r="G35" s="25">
        <f t="shared" si="2"/>
        <v>0.06027378206391339</v>
      </c>
      <c r="H35" s="36">
        <f t="shared" si="3"/>
        <v>0.31730534537466437</v>
      </c>
      <c r="I35" s="153">
        <f t="shared" si="4"/>
        <v>13</v>
      </c>
      <c r="J35" s="25">
        <f t="shared" si="5"/>
        <v>0.05151513950696049</v>
      </c>
      <c r="K35" s="26">
        <f t="shared" si="6"/>
        <v>0.3170731707317073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>
        <f t="shared" si="1"/>
        <v>0</v>
      </c>
      <c r="F36" s="147">
        <v>1</v>
      </c>
      <c r="G36" s="27">
        <f t="shared" si="2"/>
        <v>0.004636444774147184</v>
      </c>
      <c r="H36" s="37">
        <f t="shared" si="3"/>
        <v>0.0244081034903588</v>
      </c>
      <c r="I36" s="147">
        <f t="shared" si="4"/>
        <v>1</v>
      </c>
      <c r="J36" s="27">
        <f t="shared" si="5"/>
        <v>0.003962703038996961</v>
      </c>
      <c r="K36" s="28">
        <f t="shared" si="6"/>
        <v>0.024390243902439025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>
        <f aca="true" t="shared" si="8" ref="E37:E57">C37*100/C$58</f>
        <v>0</v>
      </c>
      <c r="F37" s="155">
        <v>3</v>
      </c>
      <c r="G37" s="27">
        <f aca="true" t="shared" si="9" ref="G37:G58">F37*1000/$G$2</f>
        <v>0.013909334322441552</v>
      </c>
      <c r="H37" s="37">
        <f aca="true" t="shared" si="10" ref="H37:H57">F37*100/F$58</f>
        <v>0.0732243104710764</v>
      </c>
      <c r="I37" s="147">
        <f aca="true" t="shared" si="11" ref="I37:I57">SUM(C37,F37)</f>
        <v>3</v>
      </c>
      <c r="J37" s="27">
        <f aca="true" t="shared" si="12" ref="J37:J58">I37*1000/$J$2</f>
        <v>0.011888109116990881</v>
      </c>
      <c r="K37" s="28">
        <f aca="true" t="shared" si="13" ref="K37:K57">I37*100/I$58</f>
        <v>0.07317073170731707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>
        <f t="shared" si="8"/>
        <v>0</v>
      </c>
      <c r="F38" s="150"/>
      <c r="G38" s="106">
        <f t="shared" si="9"/>
        <v>0</v>
      </c>
      <c r="H38" s="107">
        <f t="shared" si="10"/>
        <v>0</v>
      </c>
      <c r="I38" s="161">
        <f t="shared" si="11"/>
        <v>0</v>
      </c>
      <c r="J38" s="106">
        <f t="shared" si="12"/>
        <v>0</v>
      </c>
      <c r="K38" s="128">
        <f t="shared" si="13"/>
        <v>0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>
        <f t="shared" si="8"/>
        <v>0</v>
      </c>
      <c r="F39" s="153"/>
      <c r="G39" s="18">
        <f t="shared" si="9"/>
        <v>0</v>
      </c>
      <c r="H39" s="31">
        <f t="shared" si="10"/>
        <v>0</v>
      </c>
      <c r="I39" s="153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>
        <f t="shared" si="8"/>
        <v>0</v>
      </c>
      <c r="F40" s="147"/>
      <c r="G40" s="12">
        <f t="shared" si="9"/>
        <v>0</v>
      </c>
      <c r="H40" s="32">
        <f t="shared" si="10"/>
        <v>0</v>
      </c>
      <c r="I40" s="147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>
        <f t="shared" si="8"/>
        <v>0</v>
      </c>
      <c r="F41" s="147"/>
      <c r="G41" s="12">
        <f t="shared" si="9"/>
        <v>0</v>
      </c>
      <c r="H41" s="32">
        <f t="shared" si="10"/>
        <v>0</v>
      </c>
      <c r="I41" s="147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>
        <f t="shared" si="8"/>
        <v>0</v>
      </c>
      <c r="F42" s="148"/>
      <c r="G42" s="12">
        <f t="shared" si="9"/>
        <v>0</v>
      </c>
      <c r="H42" s="32">
        <f t="shared" si="10"/>
        <v>0</v>
      </c>
      <c r="I42" s="147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>
        <f t="shared" si="8"/>
        <v>0</v>
      </c>
      <c r="F43" s="150"/>
      <c r="G43" s="106">
        <f t="shared" si="9"/>
        <v>0</v>
      </c>
      <c r="H43" s="107">
        <f t="shared" si="10"/>
        <v>0</v>
      </c>
      <c r="I43" s="161">
        <f t="shared" si="11"/>
        <v>0</v>
      </c>
      <c r="J43" s="106">
        <f t="shared" si="12"/>
        <v>0</v>
      </c>
      <c r="K43" s="128">
        <f t="shared" si="13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7"/>
        <v>0</v>
      </c>
      <c r="E44" s="31">
        <f t="shared" si="8"/>
        <v>0</v>
      </c>
      <c r="F44" s="158"/>
      <c r="G44" s="18">
        <f t="shared" si="9"/>
        <v>0</v>
      </c>
      <c r="H44" s="31">
        <f t="shared" si="10"/>
        <v>0</v>
      </c>
      <c r="I44" s="153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>
        <f t="shared" si="8"/>
        <v>0</v>
      </c>
      <c r="F45" s="156"/>
      <c r="G45" s="12">
        <f t="shared" si="9"/>
        <v>0</v>
      </c>
      <c r="H45" s="32">
        <f t="shared" si="10"/>
        <v>0</v>
      </c>
      <c r="I45" s="147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>
        <f t="shared" si="8"/>
        <v>0</v>
      </c>
      <c r="F46" s="150">
        <v>2</v>
      </c>
      <c r="G46" s="106">
        <f t="shared" si="9"/>
        <v>0.009272889548294368</v>
      </c>
      <c r="H46" s="107">
        <f t="shared" si="10"/>
        <v>0.0488162069807176</v>
      </c>
      <c r="I46" s="161">
        <f t="shared" si="11"/>
        <v>2</v>
      </c>
      <c r="J46" s="106">
        <f t="shared" si="12"/>
        <v>0.007925406077993922</v>
      </c>
      <c r="K46" s="109">
        <f t="shared" si="13"/>
        <v>0.04878048780487805</v>
      </c>
    </row>
    <row r="47" spans="1:11" s="6" customFormat="1" ht="21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>
        <f t="shared" si="8"/>
        <v>0</v>
      </c>
      <c r="F47" s="150">
        <v>2</v>
      </c>
      <c r="G47" s="106">
        <f t="shared" si="9"/>
        <v>0.009272889548294368</v>
      </c>
      <c r="H47" s="107">
        <f t="shared" si="10"/>
        <v>0.0488162069807176</v>
      </c>
      <c r="I47" s="161">
        <f t="shared" si="11"/>
        <v>2</v>
      </c>
      <c r="J47" s="106">
        <f t="shared" si="12"/>
        <v>0.007925406077993922</v>
      </c>
      <c r="K47" s="109">
        <f t="shared" si="13"/>
        <v>0.04878048780487805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>
        <f t="shared" si="8"/>
        <v>0</v>
      </c>
      <c r="F48" s="150">
        <v>16</v>
      </c>
      <c r="G48" s="106">
        <f t="shared" si="9"/>
        <v>0.07418311638635494</v>
      </c>
      <c r="H48" s="107">
        <f t="shared" si="10"/>
        <v>0.3905296558457408</v>
      </c>
      <c r="I48" s="161">
        <f t="shared" si="11"/>
        <v>16</v>
      </c>
      <c r="J48" s="106">
        <f t="shared" si="12"/>
        <v>0.06340324862395137</v>
      </c>
      <c r="K48" s="109">
        <f t="shared" si="13"/>
        <v>0.3902439024390244</v>
      </c>
    </row>
    <row r="49" spans="1:11" s="1" customFormat="1" ht="17.25" customHeight="1">
      <c r="A49" s="4"/>
      <c r="B49" s="44" t="s">
        <v>69</v>
      </c>
      <c r="C49" s="162"/>
      <c r="D49" s="18">
        <f t="shared" si="7"/>
        <v>0</v>
      </c>
      <c r="E49" s="31">
        <f t="shared" si="8"/>
        <v>0</v>
      </c>
      <c r="F49" s="153"/>
      <c r="G49" s="18">
        <f t="shared" si="9"/>
        <v>0</v>
      </c>
      <c r="H49" s="31">
        <f t="shared" si="10"/>
        <v>0</v>
      </c>
      <c r="I49" s="153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>
        <f t="shared" si="8"/>
        <v>0</v>
      </c>
      <c r="F50" s="147"/>
      <c r="G50" s="12">
        <f t="shared" si="9"/>
        <v>0</v>
      </c>
      <c r="H50" s="32">
        <f t="shared" si="10"/>
        <v>0</v>
      </c>
      <c r="I50" s="147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7"/>
        <v>0</v>
      </c>
      <c r="E51" s="32">
        <f t="shared" si="8"/>
        <v>0</v>
      </c>
      <c r="F51" s="147">
        <v>16</v>
      </c>
      <c r="G51" s="12">
        <f t="shared" si="9"/>
        <v>0.07418311638635494</v>
      </c>
      <c r="H51" s="32">
        <f t="shared" si="10"/>
        <v>0.3905296558457408</v>
      </c>
      <c r="I51" s="147">
        <f t="shared" si="11"/>
        <v>16</v>
      </c>
      <c r="J51" s="12">
        <f t="shared" si="12"/>
        <v>0.06340324862395137</v>
      </c>
      <c r="K51" s="13">
        <f t="shared" si="13"/>
        <v>0.3902439024390244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>
        <f t="shared" si="8"/>
        <v>0</v>
      </c>
      <c r="F52" s="147"/>
      <c r="G52" s="12">
        <f t="shared" si="9"/>
        <v>0</v>
      </c>
      <c r="H52" s="32">
        <f t="shared" si="10"/>
        <v>0</v>
      </c>
      <c r="I52" s="147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7"/>
        <v>0</v>
      </c>
      <c r="E53" s="32">
        <f t="shared" si="8"/>
        <v>0</v>
      </c>
      <c r="F53" s="147"/>
      <c r="G53" s="12">
        <f t="shared" si="9"/>
        <v>0</v>
      </c>
      <c r="H53" s="32">
        <f t="shared" si="10"/>
        <v>0</v>
      </c>
      <c r="I53" s="147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7"/>
        <v>0</v>
      </c>
      <c r="E54" s="32">
        <f t="shared" si="8"/>
        <v>0</v>
      </c>
      <c r="F54" s="147"/>
      <c r="G54" s="12">
        <f t="shared" si="9"/>
        <v>0</v>
      </c>
      <c r="H54" s="32">
        <f t="shared" si="10"/>
        <v>0</v>
      </c>
      <c r="I54" s="147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>
        <f t="shared" si="8"/>
        <v>0</v>
      </c>
      <c r="F55" s="147"/>
      <c r="G55" s="12">
        <f t="shared" si="9"/>
        <v>0</v>
      </c>
      <c r="H55" s="32">
        <f t="shared" si="10"/>
        <v>0</v>
      </c>
      <c r="I55" s="147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>
        <f t="shared" si="8"/>
        <v>0</v>
      </c>
      <c r="F56" s="147"/>
      <c r="G56" s="12">
        <f t="shared" si="9"/>
        <v>0</v>
      </c>
      <c r="H56" s="32">
        <f t="shared" si="10"/>
        <v>0</v>
      </c>
      <c r="I56" s="147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7"/>
        <v>0</v>
      </c>
      <c r="E57" s="32">
        <f t="shared" si="8"/>
        <v>0</v>
      </c>
      <c r="F57" s="154"/>
      <c r="G57" s="12">
        <f t="shared" si="9"/>
        <v>0</v>
      </c>
      <c r="H57" s="32">
        <f t="shared" si="10"/>
        <v>0</v>
      </c>
      <c r="I57" s="147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3</v>
      </c>
      <c r="D58" s="260">
        <f t="shared" si="7"/>
        <v>0.08180962899333251</v>
      </c>
      <c r="E58" s="33"/>
      <c r="F58" s="161">
        <f>F48+F47+F46+F43+F38+F34+F33+F32+F27+F22+F18+F17+F16+F14+F13+F11+F10+F8+F5</f>
        <v>4097</v>
      </c>
      <c r="G58" s="261">
        <f t="shared" si="9"/>
        <v>18.99551423968101</v>
      </c>
      <c r="H58" s="33"/>
      <c r="I58" s="161">
        <f>I48+I47+I46+I43+I38+I34+I33+I32+I27+I22+I18+I17+I16+I14+I13+I11+I10+I8+I5</f>
        <v>4100</v>
      </c>
      <c r="J58" s="261">
        <f t="shared" si="12"/>
        <v>16.247082459887537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="90" zoomScaleNormal="90" workbookViewId="0" topLeftCell="A1">
      <pane ySplit="4" topLeftCell="BM37" activePane="bottomLeft" state="frozen"/>
      <selection pane="topLeft" activeCell="C7" sqref="C7"/>
      <selection pane="bottomLeft" activeCell="C5" sqref="C5:K58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64" t="s">
        <v>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2:11" s="6" customFormat="1" ht="24" customHeight="1" thickBot="1">
      <c r="B2" s="249"/>
      <c r="C2" s="249"/>
      <c r="D2" s="250">
        <v>36670.5</v>
      </c>
      <c r="E2" s="249"/>
      <c r="F2" s="249"/>
      <c r="G2" s="251">
        <v>215682.5</v>
      </c>
      <c r="H2" s="249"/>
      <c r="I2" s="249"/>
      <c r="J2" s="250">
        <f>SUM(D2:G2)</f>
        <v>252353</v>
      </c>
      <c r="K2" s="249"/>
    </row>
    <row r="3" spans="1:11" ht="14.25" customHeight="1">
      <c r="A3" s="57" t="s">
        <v>0</v>
      </c>
      <c r="B3" s="278" t="s">
        <v>5</v>
      </c>
      <c r="C3" s="214" t="s">
        <v>1</v>
      </c>
      <c r="D3" s="215"/>
      <c r="E3" s="215"/>
      <c r="F3" s="214" t="s">
        <v>2</v>
      </c>
      <c r="G3" s="215"/>
      <c r="H3" s="215"/>
      <c r="I3" s="214" t="s">
        <v>3</v>
      </c>
      <c r="J3" s="215"/>
      <c r="K3" s="216"/>
    </row>
    <row r="4" spans="1:11" ht="34.5" customHeight="1" thickBot="1">
      <c r="A4" s="58" t="s">
        <v>4</v>
      </c>
      <c r="B4" s="279"/>
      <c r="C4" s="217" t="s">
        <v>6</v>
      </c>
      <c r="D4" s="218" t="s">
        <v>7</v>
      </c>
      <c r="E4" s="219" t="s">
        <v>8</v>
      </c>
      <c r="F4" s="217" t="s">
        <v>6</v>
      </c>
      <c r="G4" s="218" t="s">
        <v>7</v>
      </c>
      <c r="H4" s="219" t="s">
        <v>8</v>
      </c>
      <c r="I4" s="217" t="s">
        <v>6</v>
      </c>
      <c r="J4" s="218" t="s">
        <v>7</v>
      </c>
      <c r="K4" s="220" t="s">
        <v>8</v>
      </c>
    </row>
    <row r="5" spans="1:11" s="6" customFormat="1" ht="18" customHeight="1" thickBot="1">
      <c r="A5" s="129" t="s">
        <v>9</v>
      </c>
      <c r="B5" s="113" t="s">
        <v>26</v>
      </c>
      <c r="C5" s="150">
        <f>SUM(Област2013:КОЦ!C5)</f>
        <v>602</v>
      </c>
      <c r="D5" s="121">
        <f aca="true" t="shared" si="0" ref="D5:D36">C5*1000/$D$2</f>
        <v>16.416465551328724</v>
      </c>
      <c r="E5" s="122">
        <f aca="true" t="shared" si="1" ref="E5:E36">C5*100/C$58</f>
        <v>10.6154117439605</v>
      </c>
      <c r="F5" s="150">
        <f>SUM(Област2013:КОЦ!F5)</f>
        <v>540</v>
      </c>
      <c r="G5" s="121">
        <f aca="true" t="shared" si="2" ref="G5:G36">F5*1000/$G$2</f>
        <v>2.5036801780394793</v>
      </c>
      <c r="H5" s="122">
        <f aca="true" t="shared" si="3" ref="H5:H36">F5*100/F$58</f>
        <v>1.3947721872094225</v>
      </c>
      <c r="I5" s="150">
        <f aca="true" t="shared" si="4" ref="I5:I36">SUM(C5,F5)</f>
        <v>1142</v>
      </c>
      <c r="J5" s="121">
        <f aca="true" t="shared" si="5" ref="J5:J36">I5*1000/$J$2</f>
        <v>4.525406870534529</v>
      </c>
      <c r="K5" s="221">
        <f aca="true" t="shared" si="6" ref="K5:K36">I5*100/I$58</f>
        <v>2.5728253767995133</v>
      </c>
    </row>
    <row r="6" spans="1:11" s="7" customFormat="1" ht="17.25" customHeight="1">
      <c r="A6" s="4"/>
      <c r="B6" s="44" t="s">
        <v>36</v>
      </c>
      <c r="C6" s="206">
        <f>SUM(Област2013:КОЦ!C6)</f>
        <v>530</v>
      </c>
      <c r="D6" s="59">
        <f t="shared" si="0"/>
        <v>14.453034455488744</v>
      </c>
      <c r="E6" s="36">
        <f t="shared" si="1"/>
        <v>9.345794392523365</v>
      </c>
      <c r="F6" s="206">
        <f>SUM(Област2013:КОЦ!F6)</f>
        <v>279</v>
      </c>
      <c r="G6" s="25">
        <f t="shared" si="2"/>
        <v>1.2935680919870642</v>
      </c>
      <c r="H6" s="36">
        <f t="shared" si="3"/>
        <v>0.7206322967248683</v>
      </c>
      <c r="I6" s="209">
        <f t="shared" si="4"/>
        <v>809</v>
      </c>
      <c r="J6" s="25">
        <f t="shared" si="5"/>
        <v>3.205826758548541</v>
      </c>
      <c r="K6" s="60">
        <f t="shared" si="6"/>
        <v>1.8226057178903734</v>
      </c>
    </row>
    <row r="7" spans="1:11" s="7" customFormat="1" ht="18.75" customHeight="1" thickBot="1">
      <c r="A7" s="4"/>
      <c r="B7" s="43" t="s">
        <v>37</v>
      </c>
      <c r="C7" s="211">
        <f>SUM(Област2013:КОЦ!C7)</f>
        <v>0</v>
      </c>
      <c r="D7" s="59">
        <f t="shared" si="0"/>
        <v>0</v>
      </c>
      <c r="E7" s="36">
        <f t="shared" si="1"/>
        <v>0</v>
      </c>
      <c r="F7" s="207">
        <f>SUM(Област2013:КОЦ!F7)</f>
        <v>50</v>
      </c>
      <c r="G7" s="61">
        <f t="shared" si="2"/>
        <v>0.23182223870735919</v>
      </c>
      <c r="H7" s="34">
        <f t="shared" si="3"/>
        <v>0.12914557288976133</v>
      </c>
      <c r="I7" s="212">
        <f t="shared" si="4"/>
        <v>50</v>
      </c>
      <c r="J7" s="61">
        <f t="shared" si="5"/>
        <v>0.19813515194984804</v>
      </c>
      <c r="K7" s="60">
        <f t="shared" si="6"/>
        <v>0.11264559443080181</v>
      </c>
    </row>
    <row r="8" spans="1:11" s="6" customFormat="1" ht="18" customHeight="1" thickBot="1">
      <c r="A8" s="129" t="s">
        <v>10</v>
      </c>
      <c r="B8" s="113" t="s">
        <v>38</v>
      </c>
      <c r="C8" s="150">
        <f>SUM(Област2013:КОЦ!C8)</f>
        <v>7</v>
      </c>
      <c r="D8" s="121">
        <f t="shared" si="0"/>
        <v>0.19088913431777588</v>
      </c>
      <c r="E8" s="122">
        <f t="shared" si="1"/>
        <v>0.12343502027861047</v>
      </c>
      <c r="F8" s="150">
        <f>SUM(Област2013:КОЦ!F8)</f>
        <v>4239</v>
      </c>
      <c r="G8" s="121">
        <f t="shared" si="2"/>
        <v>19.653889397609912</v>
      </c>
      <c r="H8" s="122">
        <f t="shared" si="3"/>
        <v>10.948961669593967</v>
      </c>
      <c r="I8" s="150">
        <f t="shared" si="4"/>
        <v>4246</v>
      </c>
      <c r="J8" s="121">
        <f t="shared" si="5"/>
        <v>16.825637103581094</v>
      </c>
      <c r="K8" s="221">
        <f t="shared" si="6"/>
        <v>9.56586387906369</v>
      </c>
    </row>
    <row r="9" spans="1:11" s="7" customFormat="1" ht="15" customHeight="1" thickBot="1">
      <c r="A9" s="16"/>
      <c r="B9" s="44" t="s">
        <v>39</v>
      </c>
      <c r="C9" s="208">
        <f>SUM(Област2013:КОЦ!C9)</f>
        <v>1</v>
      </c>
      <c r="D9" s="59">
        <f t="shared" si="0"/>
        <v>0.02726987633111084</v>
      </c>
      <c r="E9" s="62">
        <f t="shared" si="1"/>
        <v>0.017633574325515784</v>
      </c>
      <c r="F9" s="208">
        <f>SUM(Област2013:КОЦ!F9)</f>
        <v>3710</v>
      </c>
      <c r="G9" s="59">
        <f t="shared" si="2"/>
        <v>17.201210112086052</v>
      </c>
      <c r="H9" s="63">
        <f t="shared" si="3"/>
        <v>9.582601508420291</v>
      </c>
      <c r="I9" s="209">
        <f t="shared" si="4"/>
        <v>3711</v>
      </c>
      <c r="J9" s="59">
        <f t="shared" si="5"/>
        <v>14.705590977717721</v>
      </c>
      <c r="K9" s="64">
        <f t="shared" si="6"/>
        <v>8.36055601865411</v>
      </c>
    </row>
    <row r="10" spans="1:11" s="6" customFormat="1" ht="20.25" customHeight="1" thickBot="1">
      <c r="A10" s="103" t="s">
        <v>11</v>
      </c>
      <c r="B10" s="104" t="s">
        <v>40</v>
      </c>
      <c r="C10" s="150">
        <f>SUM(Област2013:КОЦ!C10)</f>
        <v>22</v>
      </c>
      <c r="D10" s="121">
        <f t="shared" si="0"/>
        <v>0.5999372792844384</v>
      </c>
      <c r="E10" s="122">
        <f t="shared" si="1"/>
        <v>0.3879386351613472</v>
      </c>
      <c r="F10" s="150">
        <f>SUM(Област2013:КОЦ!F10)</f>
        <v>129</v>
      </c>
      <c r="G10" s="121">
        <f t="shared" si="2"/>
        <v>0.5981013758649867</v>
      </c>
      <c r="H10" s="122">
        <f t="shared" si="3"/>
        <v>0.33319557805558425</v>
      </c>
      <c r="I10" s="150">
        <f t="shared" si="4"/>
        <v>151</v>
      </c>
      <c r="J10" s="121">
        <f t="shared" si="5"/>
        <v>0.598368158888541</v>
      </c>
      <c r="K10" s="221">
        <f t="shared" si="6"/>
        <v>0.3401896951810215</v>
      </c>
    </row>
    <row r="11" spans="1:11" s="7" customFormat="1" ht="27.75" customHeight="1" thickBot="1">
      <c r="A11" s="110" t="s">
        <v>12</v>
      </c>
      <c r="B11" s="157" t="s">
        <v>41</v>
      </c>
      <c r="C11" s="150">
        <f>SUM(Област2013:КОЦ!C11)</f>
        <v>11</v>
      </c>
      <c r="D11" s="121">
        <f t="shared" si="0"/>
        <v>0.2999686396422192</v>
      </c>
      <c r="E11" s="230">
        <f t="shared" si="1"/>
        <v>0.1939693175806736</v>
      </c>
      <c r="F11" s="150">
        <f>SUM(Област2013:КОЦ!F11)</f>
        <v>2147</v>
      </c>
      <c r="G11" s="229">
        <f t="shared" si="2"/>
        <v>9.954446930094004</v>
      </c>
      <c r="H11" s="122">
        <f t="shared" si="3"/>
        <v>5.545510899886352</v>
      </c>
      <c r="I11" s="223">
        <f t="shared" si="4"/>
        <v>2158</v>
      </c>
      <c r="J11" s="229">
        <f t="shared" si="5"/>
        <v>8.55151315815544</v>
      </c>
      <c r="K11" s="231">
        <f t="shared" si="6"/>
        <v>4.861783855633406</v>
      </c>
    </row>
    <row r="12" spans="1:11" s="6" customFormat="1" ht="14.25" customHeight="1" thickBot="1">
      <c r="A12" s="17"/>
      <c r="B12" s="45" t="s">
        <v>80</v>
      </c>
      <c r="C12" s="208">
        <f>SUM(Област2013:КОЦ!C12)</f>
        <v>8</v>
      </c>
      <c r="D12" s="65">
        <f t="shared" si="0"/>
        <v>0.2181590106488867</v>
      </c>
      <c r="E12" s="66">
        <f t="shared" si="1"/>
        <v>0.14106859460412627</v>
      </c>
      <c r="F12" s="208">
        <f>SUM(Област2013:КОЦ!F12)</f>
        <v>2094</v>
      </c>
      <c r="G12" s="65">
        <f t="shared" si="2"/>
        <v>9.708715357064204</v>
      </c>
      <c r="H12" s="34">
        <f t="shared" si="3"/>
        <v>5.408616592623205</v>
      </c>
      <c r="I12" s="207">
        <f t="shared" si="4"/>
        <v>2102</v>
      </c>
      <c r="J12" s="65">
        <f t="shared" si="5"/>
        <v>8.329601787971612</v>
      </c>
      <c r="K12" s="67">
        <f t="shared" si="6"/>
        <v>4.735620789870908</v>
      </c>
    </row>
    <row r="13" spans="1:11" s="6" customFormat="1" ht="14.25" customHeight="1" thickBot="1">
      <c r="A13" s="112" t="s">
        <v>13</v>
      </c>
      <c r="B13" s="113" t="s">
        <v>42</v>
      </c>
      <c r="C13" s="252">
        <f>SUM(Област2013:КОЦ!C13)</f>
        <v>3</v>
      </c>
      <c r="D13" s="121">
        <f t="shared" si="0"/>
        <v>0.08180962899333251</v>
      </c>
      <c r="E13" s="122">
        <f t="shared" si="1"/>
        <v>0.05290072297654735</v>
      </c>
      <c r="F13" s="150">
        <f>SUM(Област2013:КОЦ!F13)</f>
        <v>2510</v>
      </c>
      <c r="G13" s="121">
        <f t="shared" si="2"/>
        <v>11.637476383109432</v>
      </c>
      <c r="H13" s="122">
        <f t="shared" si="3"/>
        <v>6.483107759066019</v>
      </c>
      <c r="I13" s="150">
        <f t="shared" si="4"/>
        <v>2513</v>
      </c>
      <c r="J13" s="121">
        <f t="shared" si="5"/>
        <v>9.958272736999362</v>
      </c>
      <c r="K13" s="221">
        <f t="shared" si="6"/>
        <v>5.661567576092099</v>
      </c>
    </row>
    <row r="14" spans="1:11" s="8" customFormat="1" ht="16.5" customHeight="1" thickBot="1">
      <c r="A14" s="112" t="s">
        <v>14</v>
      </c>
      <c r="B14" s="104" t="s">
        <v>43</v>
      </c>
      <c r="C14" s="150">
        <f>SUM(Област2013:КОЦ!C14)</f>
        <v>10</v>
      </c>
      <c r="D14" s="229">
        <f t="shared" si="0"/>
        <v>0.27269876331110837</v>
      </c>
      <c r="E14" s="230">
        <f t="shared" si="1"/>
        <v>0.17633574325515783</v>
      </c>
      <c r="F14" s="150">
        <f>SUM(Област2013:КОЦ!F14)</f>
        <v>1597</v>
      </c>
      <c r="G14" s="229">
        <f t="shared" si="2"/>
        <v>7.404402304313053</v>
      </c>
      <c r="H14" s="122">
        <f t="shared" si="3"/>
        <v>4.124909598098977</v>
      </c>
      <c r="I14" s="223">
        <f t="shared" si="4"/>
        <v>1607</v>
      </c>
      <c r="J14" s="229">
        <f t="shared" si="5"/>
        <v>6.3680637836681155</v>
      </c>
      <c r="K14" s="231">
        <f t="shared" si="6"/>
        <v>3.62042940500597</v>
      </c>
    </row>
    <row r="15" spans="1:11" s="7" customFormat="1" ht="14.25" customHeight="1" thickBot="1">
      <c r="A15" s="24"/>
      <c r="B15" s="51" t="s">
        <v>44</v>
      </c>
      <c r="C15" s="208">
        <f>SUM(Област2013:КОЦ!C15)</f>
        <v>0</v>
      </c>
      <c r="D15" s="65">
        <f t="shared" si="0"/>
        <v>0</v>
      </c>
      <c r="E15" s="66">
        <f t="shared" si="1"/>
        <v>0</v>
      </c>
      <c r="F15" s="208">
        <f>SUM(Област2013:КОЦ!F15)</f>
        <v>53</v>
      </c>
      <c r="G15" s="65">
        <f t="shared" si="2"/>
        <v>0.24573157302980075</v>
      </c>
      <c r="H15" s="34">
        <f t="shared" si="3"/>
        <v>0.13689430726314702</v>
      </c>
      <c r="I15" s="207">
        <f t="shared" si="4"/>
        <v>53</v>
      </c>
      <c r="J15" s="65">
        <f t="shared" si="5"/>
        <v>0.2100232610668389</v>
      </c>
      <c r="K15" s="67">
        <f t="shared" si="6"/>
        <v>0.11940433009664991</v>
      </c>
    </row>
    <row r="16" spans="1:11" s="7" customFormat="1" ht="18" customHeight="1" thickBot="1">
      <c r="A16" s="227" t="s">
        <v>15</v>
      </c>
      <c r="B16" s="113" t="s">
        <v>27</v>
      </c>
      <c r="C16" s="150">
        <f>SUM(Област2013:КОЦ!C16)</f>
        <v>16</v>
      </c>
      <c r="D16" s="229">
        <f t="shared" si="0"/>
        <v>0.4363180212977734</v>
      </c>
      <c r="E16" s="230">
        <f t="shared" si="1"/>
        <v>0.28213718920825254</v>
      </c>
      <c r="F16" s="150">
        <f>SUM(Област2013:КОЦ!F16)</f>
        <v>999</v>
      </c>
      <c r="G16" s="229">
        <f t="shared" si="2"/>
        <v>4.631808329373037</v>
      </c>
      <c r="H16" s="122">
        <f t="shared" si="3"/>
        <v>2.5803285463374315</v>
      </c>
      <c r="I16" s="223">
        <f t="shared" si="4"/>
        <v>1015</v>
      </c>
      <c r="J16" s="229">
        <f t="shared" si="5"/>
        <v>4.022143584581915</v>
      </c>
      <c r="K16" s="231">
        <f t="shared" si="6"/>
        <v>2.286705566945277</v>
      </c>
    </row>
    <row r="17" spans="1:11" s="7" customFormat="1" ht="18" customHeight="1" thickBot="1">
      <c r="A17" s="228" t="s">
        <v>16</v>
      </c>
      <c r="B17" s="104" t="s">
        <v>45</v>
      </c>
      <c r="C17" s="150">
        <f>SUM(Област2013:КОЦ!C17)</f>
        <v>10</v>
      </c>
      <c r="D17" s="232">
        <f t="shared" si="0"/>
        <v>0.27269876331110837</v>
      </c>
      <c r="E17" s="233">
        <f t="shared" si="1"/>
        <v>0.17633574325515783</v>
      </c>
      <c r="F17" s="150">
        <f>SUM(Област2013:КОЦ!F17)</f>
        <v>634</v>
      </c>
      <c r="G17" s="232">
        <f t="shared" si="2"/>
        <v>2.9395059868093147</v>
      </c>
      <c r="H17" s="234">
        <f t="shared" si="3"/>
        <v>1.6375658642421738</v>
      </c>
      <c r="I17" s="225">
        <f t="shared" si="4"/>
        <v>644</v>
      </c>
      <c r="J17" s="232">
        <f t="shared" si="5"/>
        <v>2.5519807571140425</v>
      </c>
      <c r="K17" s="235">
        <f t="shared" si="6"/>
        <v>1.4508752562687273</v>
      </c>
    </row>
    <row r="18" spans="1:11" s="6" customFormat="1" ht="15.75" customHeight="1" thickBot="1">
      <c r="A18" s="112" t="s">
        <v>17</v>
      </c>
      <c r="B18" s="157" t="s">
        <v>46</v>
      </c>
      <c r="C18" s="150">
        <f>SUM(Област2013:КОЦ!C18)</f>
        <v>32</v>
      </c>
      <c r="D18" s="121">
        <f t="shared" si="0"/>
        <v>0.8726360425955468</v>
      </c>
      <c r="E18" s="122">
        <f t="shared" si="1"/>
        <v>0.5642743784165051</v>
      </c>
      <c r="F18" s="150">
        <f>SUM(Област2013:КОЦ!F18)</f>
        <v>9604</v>
      </c>
      <c r="G18" s="121">
        <f t="shared" si="2"/>
        <v>44.528415610909555</v>
      </c>
      <c r="H18" s="122">
        <f t="shared" si="3"/>
        <v>24.806281640665357</v>
      </c>
      <c r="I18" s="150">
        <f t="shared" si="4"/>
        <v>9636</v>
      </c>
      <c r="J18" s="121">
        <f t="shared" si="5"/>
        <v>38.184606483774715</v>
      </c>
      <c r="K18" s="221">
        <f t="shared" si="6"/>
        <v>21.709058958704126</v>
      </c>
    </row>
    <row r="19" spans="1:11" s="7" customFormat="1" ht="12.75" customHeight="1">
      <c r="A19" s="4"/>
      <c r="B19" s="44" t="s">
        <v>47</v>
      </c>
      <c r="C19" s="206">
        <f>SUM(Област2013:КОЦ!C19)</f>
        <v>13</v>
      </c>
      <c r="D19" s="59">
        <f t="shared" si="0"/>
        <v>0.3545083923044409</v>
      </c>
      <c r="E19" s="62">
        <f t="shared" si="1"/>
        <v>0.22923646623170515</v>
      </c>
      <c r="F19" s="206">
        <f>SUM(Област2013:КОЦ!F19)</f>
        <v>6</v>
      </c>
      <c r="G19" s="59">
        <f t="shared" si="2"/>
        <v>0.027818668644883103</v>
      </c>
      <c r="H19" s="36">
        <f t="shared" si="3"/>
        <v>0.01549746874677136</v>
      </c>
      <c r="I19" s="209">
        <f t="shared" si="4"/>
        <v>19</v>
      </c>
      <c r="J19" s="59">
        <f t="shared" si="5"/>
        <v>0.07529135774094226</v>
      </c>
      <c r="K19" s="64">
        <f t="shared" si="6"/>
        <v>0.04280532588370469</v>
      </c>
    </row>
    <row r="20" spans="1:11" s="7" customFormat="1" ht="14.25" customHeight="1">
      <c r="A20" s="4"/>
      <c r="B20" s="42" t="s">
        <v>48</v>
      </c>
      <c r="C20" s="210">
        <f>SUM(Област2013:КОЦ!C20)</f>
        <v>0</v>
      </c>
      <c r="D20" s="68">
        <f t="shared" si="0"/>
        <v>0</v>
      </c>
      <c r="E20" s="69">
        <f t="shared" si="1"/>
        <v>0</v>
      </c>
      <c r="F20" s="210">
        <f>SUM(Област2013:КОЦ!F20)</f>
        <v>3587</v>
      </c>
      <c r="G20" s="68">
        <f t="shared" si="2"/>
        <v>16.63092740486595</v>
      </c>
      <c r="H20" s="37">
        <f t="shared" si="3"/>
        <v>9.264903399111478</v>
      </c>
      <c r="I20" s="210">
        <f t="shared" si="4"/>
        <v>3587</v>
      </c>
      <c r="J20" s="68">
        <f t="shared" si="5"/>
        <v>14.214215800882098</v>
      </c>
      <c r="K20" s="70">
        <f t="shared" si="6"/>
        <v>8.081194944465722</v>
      </c>
    </row>
    <row r="21" spans="1:11" s="7" customFormat="1" ht="15" customHeight="1" thickBot="1">
      <c r="A21" s="4"/>
      <c r="B21" s="42" t="s">
        <v>49</v>
      </c>
      <c r="C21" s="211">
        <f>SUM(Област2013:КОЦ!C21)</f>
        <v>0</v>
      </c>
      <c r="D21" s="59">
        <f t="shared" si="0"/>
        <v>0</v>
      </c>
      <c r="E21" s="62">
        <f t="shared" si="1"/>
        <v>0</v>
      </c>
      <c r="F21" s="207">
        <f>SUM(Област2013:КОЦ!F21)</f>
        <v>1306</v>
      </c>
      <c r="G21" s="59">
        <f t="shared" si="2"/>
        <v>6.055196875036223</v>
      </c>
      <c r="H21" s="34">
        <f t="shared" si="3"/>
        <v>3.3732823638805662</v>
      </c>
      <c r="I21" s="209">
        <f t="shared" si="4"/>
        <v>1306</v>
      </c>
      <c r="J21" s="59">
        <f t="shared" si="5"/>
        <v>5.17529016893003</v>
      </c>
      <c r="K21" s="64">
        <f t="shared" si="6"/>
        <v>2.9423029265325433</v>
      </c>
    </row>
    <row r="22" spans="1:11" s="6" customFormat="1" ht="12.75" customHeight="1" thickBot="1">
      <c r="A22" s="112" t="s">
        <v>28</v>
      </c>
      <c r="B22" s="104" t="s">
        <v>50</v>
      </c>
      <c r="C22" s="150">
        <f>SUM(Област2013:КОЦ!C22)</f>
        <v>3026</v>
      </c>
      <c r="D22" s="121">
        <f t="shared" si="0"/>
        <v>82.5186457779414</v>
      </c>
      <c r="E22" s="122">
        <f t="shared" si="1"/>
        <v>53.35919590901076</v>
      </c>
      <c r="F22" s="150">
        <f>SUM(Област2013:КОЦ!F22)</f>
        <v>3653</v>
      </c>
      <c r="G22" s="121">
        <f t="shared" si="2"/>
        <v>16.936932759959664</v>
      </c>
      <c r="H22" s="122">
        <f t="shared" si="3"/>
        <v>9.435375555325964</v>
      </c>
      <c r="I22" s="150">
        <f t="shared" si="4"/>
        <v>6679</v>
      </c>
      <c r="J22" s="121">
        <f t="shared" si="5"/>
        <v>26.4668935974607</v>
      </c>
      <c r="K22" s="221">
        <f t="shared" si="6"/>
        <v>15.047198504066506</v>
      </c>
    </row>
    <row r="23" spans="1:11" s="7" customFormat="1" ht="15.75" customHeight="1">
      <c r="A23" s="4"/>
      <c r="B23" s="44" t="s">
        <v>51</v>
      </c>
      <c r="C23" s="206">
        <f>SUM(Област2013:КОЦ!C23)</f>
        <v>134</v>
      </c>
      <c r="D23" s="59">
        <f t="shared" si="0"/>
        <v>3.6541634283688524</v>
      </c>
      <c r="E23" s="36">
        <f t="shared" si="1"/>
        <v>2.362898959619115</v>
      </c>
      <c r="F23" s="206">
        <f>SUM(Област2013:КОЦ!F23)</f>
        <v>13</v>
      </c>
      <c r="G23" s="25">
        <f t="shared" si="2"/>
        <v>0.06027378206391339</v>
      </c>
      <c r="H23" s="71">
        <f t="shared" si="3"/>
        <v>0.033577848951337946</v>
      </c>
      <c r="I23" s="209">
        <f t="shared" si="4"/>
        <v>147</v>
      </c>
      <c r="J23" s="25">
        <f t="shared" si="5"/>
        <v>0.5825173467325532</v>
      </c>
      <c r="K23" s="60">
        <f t="shared" si="6"/>
        <v>0.33117804762655734</v>
      </c>
    </row>
    <row r="24" spans="1:11" s="7" customFormat="1" ht="15.75" customHeight="1">
      <c r="A24" s="4"/>
      <c r="B24" s="42" t="s">
        <v>52</v>
      </c>
      <c r="C24" s="210">
        <f>SUM(Област2013:КОЦ!C24)</f>
        <v>1577</v>
      </c>
      <c r="D24" s="68">
        <f t="shared" si="0"/>
        <v>43.00459497416179</v>
      </c>
      <c r="E24" s="37">
        <f t="shared" si="1"/>
        <v>27.808146711338388</v>
      </c>
      <c r="F24" s="210">
        <f>SUM(Област2013:КОЦ!F24)</f>
        <v>1702</v>
      </c>
      <c r="G24" s="27">
        <f t="shared" si="2"/>
        <v>7.8912290055985075</v>
      </c>
      <c r="H24" s="72">
        <f t="shared" si="3"/>
        <v>4.396115301167476</v>
      </c>
      <c r="I24" s="210">
        <f t="shared" si="4"/>
        <v>3279</v>
      </c>
      <c r="J24" s="27">
        <f t="shared" si="5"/>
        <v>12.993703264871034</v>
      </c>
      <c r="K24" s="73">
        <f t="shared" si="6"/>
        <v>7.3872980827719825</v>
      </c>
    </row>
    <row r="25" spans="1:11" s="7" customFormat="1" ht="17.25" customHeight="1">
      <c r="A25" s="4"/>
      <c r="B25" s="42" t="s">
        <v>53</v>
      </c>
      <c r="C25" s="210">
        <f>SUM(Област2013:КОЦ!C25)</f>
        <v>1259</v>
      </c>
      <c r="D25" s="68">
        <f t="shared" si="0"/>
        <v>34.33277430086854</v>
      </c>
      <c r="E25" s="37">
        <f t="shared" si="1"/>
        <v>22.20067007582437</v>
      </c>
      <c r="F25" s="210">
        <f>SUM(Област2013:КОЦ!F25)</f>
        <v>78</v>
      </c>
      <c r="G25" s="27">
        <f t="shared" si="2"/>
        <v>0.36164269238348035</v>
      </c>
      <c r="H25" s="72">
        <f t="shared" si="3"/>
        <v>0.20146709370802768</v>
      </c>
      <c r="I25" s="210">
        <f t="shared" si="4"/>
        <v>1337</v>
      </c>
      <c r="J25" s="27">
        <f t="shared" si="5"/>
        <v>5.298133963138937</v>
      </c>
      <c r="K25" s="73">
        <f t="shared" si="6"/>
        <v>3.0121431950796405</v>
      </c>
    </row>
    <row r="26" spans="1:11" s="7" customFormat="1" ht="15" customHeight="1" thickBot="1">
      <c r="A26" s="4"/>
      <c r="B26" s="42" t="s">
        <v>54</v>
      </c>
      <c r="C26" s="211">
        <f>SUM(Област2013:КОЦ!C26)</f>
        <v>0</v>
      </c>
      <c r="D26" s="59">
        <f t="shared" si="0"/>
        <v>0</v>
      </c>
      <c r="E26" s="36">
        <f t="shared" si="1"/>
        <v>0</v>
      </c>
      <c r="F26" s="207">
        <f>SUM(Област2013:КОЦ!F26)</f>
        <v>41</v>
      </c>
      <c r="G26" s="25">
        <f t="shared" si="2"/>
        <v>0.19009423574003453</v>
      </c>
      <c r="H26" s="63">
        <f t="shared" si="3"/>
        <v>0.1058993697696043</v>
      </c>
      <c r="I26" s="209">
        <f t="shared" si="4"/>
        <v>41</v>
      </c>
      <c r="J26" s="25">
        <f t="shared" si="5"/>
        <v>0.16247082459887538</v>
      </c>
      <c r="K26" s="60">
        <f t="shared" si="6"/>
        <v>0.09236938743325748</v>
      </c>
    </row>
    <row r="27" spans="1:11" s="6" customFormat="1" ht="15" customHeight="1" thickBot="1">
      <c r="A27" s="112" t="s">
        <v>18</v>
      </c>
      <c r="B27" s="104" t="s">
        <v>55</v>
      </c>
      <c r="C27" s="150">
        <f>SUM(Област2013:КОЦ!C27)</f>
        <v>439</v>
      </c>
      <c r="D27" s="106">
        <f t="shared" si="0"/>
        <v>11.971475709357659</v>
      </c>
      <c r="E27" s="107">
        <f t="shared" si="1"/>
        <v>7.741139128901429</v>
      </c>
      <c r="F27" s="150">
        <f>SUM(Област2013:КОЦ!F27)</f>
        <v>3483</v>
      </c>
      <c r="G27" s="106">
        <f t="shared" si="2"/>
        <v>16.14873714835464</v>
      </c>
      <c r="H27" s="122">
        <f t="shared" si="3"/>
        <v>8.996280607500776</v>
      </c>
      <c r="I27" s="161">
        <f t="shared" si="4"/>
        <v>3922</v>
      </c>
      <c r="J27" s="106">
        <f t="shared" si="5"/>
        <v>15.54172131894608</v>
      </c>
      <c r="K27" s="128">
        <f t="shared" si="6"/>
        <v>8.835920427152095</v>
      </c>
    </row>
    <row r="28" spans="1:11" s="7" customFormat="1" ht="13.5" customHeight="1">
      <c r="A28" s="4"/>
      <c r="B28" s="44" t="s">
        <v>56</v>
      </c>
      <c r="C28" s="206">
        <f>SUM(Област2013:КОЦ!C28)</f>
        <v>2</v>
      </c>
      <c r="D28" s="59">
        <f t="shared" si="0"/>
        <v>0.05453975266222168</v>
      </c>
      <c r="E28" s="62">
        <f t="shared" si="1"/>
        <v>0.03526714865103157</v>
      </c>
      <c r="F28" s="206">
        <f>SUM(Област2013:КОЦ!F28)</f>
        <v>277</v>
      </c>
      <c r="G28" s="59">
        <f t="shared" si="2"/>
        <v>1.28429520243877</v>
      </c>
      <c r="H28" s="36">
        <f t="shared" si="3"/>
        <v>0.7154664738092779</v>
      </c>
      <c r="I28" s="153">
        <f t="shared" si="4"/>
        <v>279</v>
      </c>
      <c r="J28" s="59">
        <f t="shared" si="5"/>
        <v>1.105594147880152</v>
      </c>
      <c r="K28" s="64">
        <f t="shared" si="6"/>
        <v>0.6285624169238742</v>
      </c>
    </row>
    <row r="29" spans="1:11" s="7" customFormat="1" ht="13.5" customHeight="1">
      <c r="A29" s="4"/>
      <c r="B29" s="42" t="s">
        <v>57</v>
      </c>
      <c r="C29" s="210">
        <f>SUM(Област2013:КОЦ!C29)</f>
        <v>111</v>
      </c>
      <c r="D29" s="68">
        <f t="shared" si="0"/>
        <v>3.0269562727533033</v>
      </c>
      <c r="E29" s="69">
        <f t="shared" si="1"/>
        <v>1.9573267501322518</v>
      </c>
      <c r="F29" s="209">
        <f>SUM(Област2013:КОЦ!F29)</f>
        <v>70</v>
      </c>
      <c r="G29" s="68">
        <f t="shared" si="2"/>
        <v>0.3245511341903029</v>
      </c>
      <c r="H29" s="37">
        <f t="shared" si="3"/>
        <v>0.18080380204566587</v>
      </c>
      <c r="I29" s="147">
        <f t="shared" si="4"/>
        <v>181</v>
      </c>
      <c r="J29" s="68">
        <f t="shared" si="5"/>
        <v>0.7172492500584499</v>
      </c>
      <c r="K29" s="70">
        <f t="shared" si="6"/>
        <v>0.4077770518395026</v>
      </c>
    </row>
    <row r="30" spans="1:11" s="7" customFormat="1" ht="16.5" customHeight="1">
      <c r="A30" s="4"/>
      <c r="B30" s="46" t="s">
        <v>58</v>
      </c>
      <c r="C30" s="210">
        <f>SUM(Област2013:КОЦ!C30)</f>
        <v>54</v>
      </c>
      <c r="D30" s="74">
        <f t="shared" si="0"/>
        <v>1.4725733218799852</v>
      </c>
      <c r="E30" s="75">
        <f t="shared" si="1"/>
        <v>0.9522130135778523</v>
      </c>
      <c r="F30" s="210">
        <f>SUM(Област2013:КОЦ!F30)</f>
        <v>392</v>
      </c>
      <c r="G30" s="74">
        <f t="shared" si="2"/>
        <v>1.817486351465696</v>
      </c>
      <c r="H30" s="76">
        <f t="shared" si="3"/>
        <v>1.012501291455729</v>
      </c>
      <c r="I30" s="154">
        <f t="shared" si="4"/>
        <v>446</v>
      </c>
      <c r="J30" s="74">
        <f t="shared" si="5"/>
        <v>1.7673655553926444</v>
      </c>
      <c r="K30" s="77">
        <f t="shared" si="6"/>
        <v>1.0047987023227523</v>
      </c>
    </row>
    <row r="31" spans="1:11" s="7" customFormat="1" ht="15.75" customHeight="1" thickBot="1">
      <c r="A31" s="16"/>
      <c r="B31" s="49" t="s">
        <v>59</v>
      </c>
      <c r="C31" s="211">
        <f>SUM(Област2013:КОЦ!C31)</f>
        <v>0</v>
      </c>
      <c r="D31" s="78">
        <f t="shared" si="0"/>
        <v>0</v>
      </c>
      <c r="E31" s="79">
        <f t="shared" si="1"/>
        <v>0</v>
      </c>
      <c r="F31" s="207">
        <f>SUM(Област2013:КОЦ!F31)</f>
        <v>392</v>
      </c>
      <c r="G31" s="78">
        <f t="shared" si="2"/>
        <v>1.817486351465696</v>
      </c>
      <c r="H31" s="80">
        <f t="shared" si="3"/>
        <v>1.012501291455729</v>
      </c>
      <c r="I31" s="151">
        <f t="shared" si="4"/>
        <v>392</v>
      </c>
      <c r="J31" s="78">
        <f t="shared" si="5"/>
        <v>1.5533795912868085</v>
      </c>
      <c r="K31" s="81">
        <f t="shared" si="6"/>
        <v>0.8831414603374862</v>
      </c>
    </row>
    <row r="32" spans="1:11" s="6" customFormat="1" ht="16.5" customHeight="1" thickBot="1">
      <c r="A32" s="112" t="s">
        <v>77</v>
      </c>
      <c r="B32" s="104" t="s">
        <v>63</v>
      </c>
      <c r="C32" s="150">
        <f>SUM(Област2013:КОЦ!C32)</f>
        <v>116</v>
      </c>
      <c r="D32" s="121">
        <f t="shared" si="0"/>
        <v>3.163305654408857</v>
      </c>
      <c r="E32" s="221">
        <f t="shared" si="1"/>
        <v>2.045494621759831</v>
      </c>
      <c r="F32" s="150">
        <f>SUM(Област2013:КОЦ!F32)</f>
        <v>1467</v>
      </c>
      <c r="G32" s="121">
        <f t="shared" si="2"/>
        <v>6.801664483673918</v>
      </c>
      <c r="H32" s="239">
        <f t="shared" si="3"/>
        <v>3.7891311085855977</v>
      </c>
      <c r="I32" s="226">
        <f t="shared" si="4"/>
        <v>1583</v>
      </c>
      <c r="J32" s="121">
        <f t="shared" si="5"/>
        <v>6.272958910732188</v>
      </c>
      <c r="K32" s="221">
        <f t="shared" si="6"/>
        <v>3.5663595196791853</v>
      </c>
    </row>
    <row r="33" spans="1:11" s="7" customFormat="1" ht="27.75" customHeight="1" thickBot="1">
      <c r="A33" s="112" t="s">
        <v>78</v>
      </c>
      <c r="B33" s="104" t="s">
        <v>64</v>
      </c>
      <c r="C33" s="150">
        <f>SUM(Област2013:КОЦ!C33)</f>
        <v>37</v>
      </c>
      <c r="D33" s="229">
        <f t="shared" si="0"/>
        <v>1.008985424251101</v>
      </c>
      <c r="E33" s="230">
        <f t="shared" si="1"/>
        <v>0.652442250044084</v>
      </c>
      <c r="F33" s="150">
        <f>SUM(Област2013:КОЦ!F33)</f>
        <v>968</v>
      </c>
      <c r="G33" s="229">
        <f t="shared" si="2"/>
        <v>4.488078541374474</v>
      </c>
      <c r="H33" s="122">
        <f t="shared" si="3"/>
        <v>2.5002582911457796</v>
      </c>
      <c r="I33" s="223">
        <f t="shared" si="4"/>
        <v>1005</v>
      </c>
      <c r="J33" s="229">
        <f t="shared" si="5"/>
        <v>3.9825165541919456</v>
      </c>
      <c r="K33" s="231">
        <f t="shared" si="6"/>
        <v>2.2641764480591164</v>
      </c>
    </row>
    <row r="34" spans="1:11" s="7" customFormat="1" ht="15.75" customHeight="1" thickBot="1">
      <c r="A34" s="112" t="s">
        <v>19</v>
      </c>
      <c r="B34" s="104" t="s">
        <v>60</v>
      </c>
      <c r="C34" s="150">
        <f>SUM(Област2013:КОЦ!C34)</f>
        <v>205</v>
      </c>
      <c r="D34" s="229">
        <f t="shared" si="0"/>
        <v>5.590324647877722</v>
      </c>
      <c r="E34" s="230">
        <f t="shared" si="1"/>
        <v>3.6148827367307352</v>
      </c>
      <c r="F34" s="150">
        <f>SUM(Област2013:КОЦ!F34)</f>
        <v>2325</v>
      </c>
      <c r="G34" s="229">
        <f t="shared" si="2"/>
        <v>10.779734099892202</v>
      </c>
      <c r="H34" s="122">
        <f t="shared" si="3"/>
        <v>6.005269139373902</v>
      </c>
      <c r="I34" s="223">
        <f t="shared" si="4"/>
        <v>2530</v>
      </c>
      <c r="J34" s="229">
        <f t="shared" si="5"/>
        <v>10.02563868866231</v>
      </c>
      <c r="K34" s="231">
        <f t="shared" si="6"/>
        <v>5.699867078198571</v>
      </c>
    </row>
    <row r="35" spans="1:11" s="7" customFormat="1" ht="13.5" customHeight="1" thickBot="1">
      <c r="A35" s="4"/>
      <c r="B35" s="44" t="s">
        <v>61</v>
      </c>
      <c r="C35" s="206">
        <f>SUM(Област2013:КОЦ!C35)</f>
        <v>173</v>
      </c>
      <c r="D35" s="59">
        <f t="shared" si="0"/>
        <v>4.717688605282175</v>
      </c>
      <c r="E35" s="62">
        <f t="shared" si="1"/>
        <v>3.0506083583142303</v>
      </c>
      <c r="F35" s="208">
        <f>SUM(Област2013:КОЦ!F35)</f>
        <v>1419</v>
      </c>
      <c r="G35" s="59">
        <f t="shared" si="2"/>
        <v>6.579115134514854</v>
      </c>
      <c r="H35" s="36">
        <f t="shared" si="3"/>
        <v>3.6651513586114266</v>
      </c>
      <c r="I35" s="209">
        <f t="shared" si="4"/>
        <v>1592</v>
      </c>
      <c r="J35" s="59">
        <f t="shared" si="5"/>
        <v>6.308623238083161</v>
      </c>
      <c r="K35" s="64">
        <f t="shared" si="6"/>
        <v>3.5866357266767297</v>
      </c>
    </row>
    <row r="36" spans="1:11" s="6" customFormat="1" ht="15" customHeight="1" thickBot="1">
      <c r="A36" s="4"/>
      <c r="B36" s="47" t="s">
        <v>31</v>
      </c>
      <c r="C36" s="210">
        <f>SUM(Област2013:КОЦ!C36)</f>
        <v>137</v>
      </c>
      <c r="D36" s="68">
        <f t="shared" si="0"/>
        <v>3.7359730573621848</v>
      </c>
      <c r="E36" s="69">
        <f t="shared" si="1"/>
        <v>2.415799682595662</v>
      </c>
      <c r="F36" s="208">
        <f>SUM(Област2013:КОЦ!F36)</f>
        <v>678</v>
      </c>
      <c r="G36" s="68">
        <f t="shared" si="2"/>
        <v>3.143509556871791</v>
      </c>
      <c r="H36" s="37">
        <f t="shared" si="3"/>
        <v>1.7512139683851637</v>
      </c>
      <c r="I36" s="210">
        <f t="shared" si="4"/>
        <v>815</v>
      </c>
      <c r="J36" s="27">
        <f t="shared" si="5"/>
        <v>3.2296029767825227</v>
      </c>
      <c r="K36" s="73">
        <f t="shared" si="6"/>
        <v>1.8361231892220695</v>
      </c>
    </row>
    <row r="37" spans="1:11" s="7" customFormat="1" ht="15.75" customHeight="1" thickBot="1">
      <c r="A37" s="16"/>
      <c r="B37" s="42" t="s">
        <v>84</v>
      </c>
      <c r="C37" s="211">
        <f>SUM(Област2013:КОЦ!C37)</f>
        <v>35</v>
      </c>
      <c r="D37" s="82">
        <f aca="true" t="shared" si="7" ref="D37:D58">C37*1000/$D$2</f>
        <v>0.9544456715888794</v>
      </c>
      <c r="E37" s="83">
        <f aca="true" t="shared" si="8" ref="E37:E57">C37*100/C$58</f>
        <v>0.6171751013930523</v>
      </c>
      <c r="F37" s="208">
        <f>SUM(Област2013:КОЦ!F37)</f>
        <v>390</v>
      </c>
      <c r="G37" s="82">
        <f aca="true" t="shared" si="9" ref="G37:G58">F37*1000/$G$2</f>
        <v>1.8082134619174017</v>
      </c>
      <c r="H37" s="84">
        <f aca="true" t="shared" si="10" ref="H37:H57">F37*100/F$58</f>
        <v>1.0073354685401383</v>
      </c>
      <c r="I37" s="212">
        <f aca="true" t="shared" si="11" ref="I37:I57">SUM(C37,F37)</f>
        <v>425</v>
      </c>
      <c r="J37" s="82">
        <f aca="true" t="shared" si="12" ref="J37:J58">I37*1000/$J$2</f>
        <v>1.6841487915737083</v>
      </c>
      <c r="K37" s="85">
        <f aca="true" t="shared" si="13" ref="K37:K57">I37*100/I$58</f>
        <v>0.9574875526618154</v>
      </c>
    </row>
    <row r="38" spans="1:11" s="7" customFormat="1" ht="15.75" customHeight="1" thickBot="1">
      <c r="A38" s="112" t="s">
        <v>20</v>
      </c>
      <c r="B38" s="104" t="s">
        <v>32</v>
      </c>
      <c r="C38" s="150">
        <f>SUM(Област2013:КОЦ!C38)</f>
        <v>153</v>
      </c>
      <c r="D38" s="229">
        <f t="shared" si="7"/>
        <v>4.172291078659958</v>
      </c>
      <c r="E38" s="230">
        <f t="shared" si="8"/>
        <v>2.6979368718039147</v>
      </c>
      <c r="F38" s="152">
        <f>SUM(Област2013:КОЦ!F38)</f>
        <v>2571</v>
      </c>
      <c r="G38" s="229">
        <f t="shared" si="9"/>
        <v>11.92029951433241</v>
      </c>
      <c r="H38" s="122">
        <f t="shared" si="10"/>
        <v>6.640665357991528</v>
      </c>
      <c r="I38" s="223">
        <f t="shared" si="11"/>
        <v>2724</v>
      </c>
      <c r="J38" s="229">
        <f t="shared" si="12"/>
        <v>10.79440307822772</v>
      </c>
      <c r="K38" s="231">
        <f t="shared" si="13"/>
        <v>6.136931984590083</v>
      </c>
    </row>
    <row r="39" spans="1:11" s="7" customFormat="1" ht="14.25" customHeight="1">
      <c r="A39" s="4"/>
      <c r="B39" s="44" t="s">
        <v>62</v>
      </c>
      <c r="C39" s="206">
        <f>SUM(Област2013:КОЦ!C39)</f>
        <v>35</v>
      </c>
      <c r="D39" s="59">
        <f t="shared" si="7"/>
        <v>0.9544456715888794</v>
      </c>
      <c r="E39" s="62">
        <f t="shared" si="8"/>
        <v>0.6171751013930523</v>
      </c>
      <c r="F39" s="206">
        <f>SUM(Област2013:КОЦ!F39)</f>
        <v>598</v>
      </c>
      <c r="G39" s="59">
        <f t="shared" si="9"/>
        <v>2.772593974940016</v>
      </c>
      <c r="H39" s="36">
        <f t="shared" si="10"/>
        <v>1.5445810517615457</v>
      </c>
      <c r="I39" s="209">
        <f t="shared" si="11"/>
        <v>633</v>
      </c>
      <c r="J39" s="59">
        <f t="shared" si="12"/>
        <v>2.508391023685076</v>
      </c>
      <c r="K39" s="64">
        <f t="shared" si="13"/>
        <v>1.426093225493951</v>
      </c>
    </row>
    <row r="40" spans="1:11" s="7" customFormat="1" ht="15" customHeight="1">
      <c r="A40" s="4"/>
      <c r="B40" s="42" t="s">
        <v>34</v>
      </c>
      <c r="C40" s="210">
        <f>SUM(Област2013:КОЦ!C40)</f>
        <v>5</v>
      </c>
      <c r="D40" s="68">
        <f t="shared" si="7"/>
        <v>0.13634938165555419</v>
      </c>
      <c r="E40" s="69">
        <f t="shared" si="8"/>
        <v>0.08816787162757891</v>
      </c>
      <c r="F40" s="209">
        <f>SUM(Област2013:КОЦ!F40)</f>
        <v>56</v>
      </c>
      <c r="G40" s="68">
        <f t="shared" si="9"/>
        <v>0.2596409073522423</v>
      </c>
      <c r="H40" s="37">
        <f t="shared" si="10"/>
        <v>0.1446430416365327</v>
      </c>
      <c r="I40" s="210">
        <f t="shared" si="11"/>
        <v>61</v>
      </c>
      <c r="J40" s="68">
        <f t="shared" si="12"/>
        <v>0.2417248853788146</v>
      </c>
      <c r="K40" s="70">
        <f t="shared" si="13"/>
        <v>0.13742762520557822</v>
      </c>
    </row>
    <row r="41" spans="1:11" s="6" customFormat="1" ht="19.5" customHeight="1">
      <c r="A41" s="4"/>
      <c r="B41" s="42" t="s">
        <v>25</v>
      </c>
      <c r="C41" s="210">
        <f>SUM(Област2013:КОЦ!C41)</f>
        <v>2</v>
      </c>
      <c r="D41" s="68">
        <f t="shared" si="7"/>
        <v>0.05453975266222168</v>
      </c>
      <c r="E41" s="69">
        <f t="shared" si="8"/>
        <v>0.03526714865103157</v>
      </c>
      <c r="F41" s="209">
        <f>SUM(Област2013:КОЦ!F41)</f>
        <v>20</v>
      </c>
      <c r="G41" s="68">
        <f t="shared" si="9"/>
        <v>0.09272889548294368</v>
      </c>
      <c r="H41" s="37">
        <f t="shared" si="10"/>
        <v>0.05165822915590453</v>
      </c>
      <c r="I41" s="210">
        <f t="shared" si="11"/>
        <v>22</v>
      </c>
      <c r="J41" s="68">
        <f t="shared" si="12"/>
        <v>0.08717946685793314</v>
      </c>
      <c r="K41" s="70">
        <f t="shared" si="13"/>
        <v>0.0495640615495528</v>
      </c>
    </row>
    <row r="42" spans="1:11" s="6" customFormat="1" ht="16.5" customHeight="1" thickBot="1">
      <c r="A42" s="5"/>
      <c r="B42" s="42" t="s">
        <v>35</v>
      </c>
      <c r="C42" s="211">
        <f>SUM(Област2013:КОЦ!C42)</f>
        <v>57</v>
      </c>
      <c r="D42" s="65">
        <f t="shared" si="7"/>
        <v>1.5543829508733178</v>
      </c>
      <c r="E42" s="66">
        <f t="shared" si="8"/>
        <v>1.0051137365543996</v>
      </c>
      <c r="F42" s="207">
        <f>SUM(Област2013:КОЦ!F42)</f>
        <v>826</v>
      </c>
      <c r="G42" s="65">
        <f t="shared" si="9"/>
        <v>3.829703383445574</v>
      </c>
      <c r="H42" s="34">
        <f t="shared" si="10"/>
        <v>2.1334848641388575</v>
      </c>
      <c r="I42" s="207">
        <f t="shared" si="11"/>
        <v>883</v>
      </c>
      <c r="J42" s="65">
        <f t="shared" si="12"/>
        <v>3.499066783434316</v>
      </c>
      <c r="K42" s="67">
        <f t="shared" si="13"/>
        <v>1.98932119764796</v>
      </c>
    </row>
    <row r="43" spans="1:11" s="6" customFormat="1" ht="22.5" customHeight="1" thickBot="1">
      <c r="A43" s="112" t="s">
        <v>21</v>
      </c>
      <c r="B43" s="104" t="s">
        <v>66</v>
      </c>
      <c r="C43" s="150">
        <f>SUM(Област2013:КОЦ!C43)</f>
        <v>411</v>
      </c>
      <c r="D43" s="121">
        <f t="shared" si="7"/>
        <v>11.207919172086555</v>
      </c>
      <c r="E43" s="122">
        <f t="shared" si="8"/>
        <v>7.2473990477869865</v>
      </c>
      <c r="F43" s="150">
        <f>SUM(Област2013:КОЦ!F43)</f>
        <v>0</v>
      </c>
      <c r="G43" s="121">
        <f t="shared" si="9"/>
        <v>0</v>
      </c>
      <c r="H43" s="122">
        <f t="shared" si="10"/>
        <v>0</v>
      </c>
      <c r="I43" s="150">
        <f t="shared" si="11"/>
        <v>411</v>
      </c>
      <c r="J43" s="121">
        <f t="shared" si="12"/>
        <v>1.628670949027751</v>
      </c>
      <c r="K43" s="221">
        <f t="shared" si="13"/>
        <v>0.9259467862211909</v>
      </c>
    </row>
    <row r="44" spans="1:11" s="6" customFormat="1" ht="27" customHeight="1">
      <c r="A44" s="9"/>
      <c r="B44" s="143" t="s">
        <v>85</v>
      </c>
      <c r="C44" s="206">
        <f>SUM(Област2013:КОЦ!C44)</f>
        <v>29</v>
      </c>
      <c r="D44" s="59">
        <f t="shared" si="7"/>
        <v>0.7908264136022143</v>
      </c>
      <c r="E44" s="36">
        <f t="shared" si="8"/>
        <v>0.5113736554399577</v>
      </c>
      <c r="F44" s="149">
        <f>SUM(Област2013:КОЦ!F44)</f>
        <v>0</v>
      </c>
      <c r="G44" s="59">
        <f t="shared" si="9"/>
        <v>0</v>
      </c>
      <c r="H44" s="36">
        <f t="shared" si="10"/>
        <v>0</v>
      </c>
      <c r="I44" s="209">
        <f t="shared" si="11"/>
        <v>29</v>
      </c>
      <c r="J44" s="59">
        <f t="shared" si="12"/>
        <v>0.11491838813091186</v>
      </c>
      <c r="K44" s="64">
        <f t="shared" si="13"/>
        <v>0.06533444476986505</v>
      </c>
    </row>
    <row r="45" spans="1:11" s="7" customFormat="1" ht="15" customHeight="1" thickBot="1">
      <c r="A45" s="4"/>
      <c r="B45" s="47" t="s">
        <v>83</v>
      </c>
      <c r="C45" s="207">
        <f>SUM(Област2013:КОЦ!C45)</f>
        <v>29</v>
      </c>
      <c r="D45" s="82">
        <f t="shared" si="7"/>
        <v>0.7908264136022143</v>
      </c>
      <c r="E45" s="84">
        <f t="shared" si="8"/>
        <v>0.5113736554399577</v>
      </c>
      <c r="F45" s="152">
        <f>SUM(Област2013:КОЦ!F45)</f>
        <v>0</v>
      </c>
      <c r="G45" s="82">
        <f t="shared" si="9"/>
        <v>0</v>
      </c>
      <c r="H45" s="84">
        <f t="shared" si="10"/>
        <v>0</v>
      </c>
      <c r="I45" s="212">
        <f t="shared" si="11"/>
        <v>29</v>
      </c>
      <c r="J45" s="82">
        <f t="shared" si="12"/>
        <v>0.11491838813091186</v>
      </c>
      <c r="K45" s="85">
        <f t="shared" si="13"/>
        <v>0.06533444476986505</v>
      </c>
    </row>
    <row r="46" spans="1:11" s="7" customFormat="1" ht="19.5" customHeight="1" thickBot="1">
      <c r="A46" s="112" t="s">
        <v>79</v>
      </c>
      <c r="B46" s="104" t="s">
        <v>65</v>
      </c>
      <c r="C46" s="150">
        <f>SUM(Област2013:КОЦ!C46)</f>
        <v>10</v>
      </c>
      <c r="D46" s="229">
        <f t="shared" si="7"/>
        <v>0.27269876331110837</v>
      </c>
      <c r="E46" s="230">
        <f t="shared" si="8"/>
        <v>0.17633574325515783</v>
      </c>
      <c r="F46" s="150">
        <f>SUM(Област2013:КОЦ!F46)</f>
        <v>6</v>
      </c>
      <c r="G46" s="229">
        <f t="shared" si="9"/>
        <v>0.027818668644883103</v>
      </c>
      <c r="H46" s="122">
        <f t="shared" si="10"/>
        <v>0.01549746874677136</v>
      </c>
      <c r="I46" s="223">
        <f t="shared" si="11"/>
        <v>16</v>
      </c>
      <c r="J46" s="229">
        <f t="shared" si="12"/>
        <v>0.06340324862395137</v>
      </c>
      <c r="K46" s="231">
        <f t="shared" si="13"/>
        <v>0.036046590217856576</v>
      </c>
    </row>
    <row r="47" spans="1:11" s="6" customFormat="1" ht="20.25" customHeight="1" thickBot="1">
      <c r="A47" s="112" t="s">
        <v>29</v>
      </c>
      <c r="B47" s="104" t="s">
        <v>67</v>
      </c>
      <c r="C47" s="150">
        <f>SUM(Област2013:КОЦ!C47)</f>
        <v>159</v>
      </c>
      <c r="D47" s="121">
        <f t="shared" si="7"/>
        <v>4.335910336646624</v>
      </c>
      <c r="E47" s="122">
        <f t="shared" si="8"/>
        <v>2.803738317757009</v>
      </c>
      <c r="F47" s="150">
        <f>SUM(Област2013:КОЦ!F47)</f>
        <v>331</v>
      </c>
      <c r="G47" s="121">
        <f t="shared" si="9"/>
        <v>1.534663220242718</v>
      </c>
      <c r="H47" s="122">
        <f t="shared" si="10"/>
        <v>0.8549436925302201</v>
      </c>
      <c r="I47" s="150">
        <f t="shared" si="11"/>
        <v>490</v>
      </c>
      <c r="J47" s="121">
        <f t="shared" si="12"/>
        <v>1.9417244891085106</v>
      </c>
      <c r="K47" s="221">
        <f t="shared" si="13"/>
        <v>1.1039268254218577</v>
      </c>
    </row>
    <row r="48" spans="1:11" s="6" customFormat="1" ht="16.5" customHeight="1" thickBot="1">
      <c r="A48" s="112" t="s">
        <v>30</v>
      </c>
      <c r="B48" s="104" t="s">
        <v>68</v>
      </c>
      <c r="C48" s="150">
        <f>SUM(Област2013:КОЦ!C48)</f>
        <v>402</v>
      </c>
      <c r="D48" s="121">
        <f t="shared" si="7"/>
        <v>10.962490285106558</v>
      </c>
      <c r="E48" s="122">
        <f t="shared" si="8"/>
        <v>7.088696878857345</v>
      </c>
      <c r="F48" s="150">
        <f>SUM(Област2013:КОЦ!F48)</f>
        <v>1513</v>
      </c>
      <c r="G48" s="121">
        <f t="shared" si="9"/>
        <v>7.01494094328469</v>
      </c>
      <c r="H48" s="122">
        <f t="shared" si="10"/>
        <v>3.907945035644178</v>
      </c>
      <c r="I48" s="150">
        <f t="shared" si="11"/>
        <v>1915</v>
      </c>
      <c r="J48" s="121">
        <f t="shared" si="12"/>
        <v>7.58857631967918</v>
      </c>
      <c r="K48" s="221">
        <f t="shared" si="13"/>
        <v>4.31432626669971</v>
      </c>
    </row>
    <row r="49" spans="1:11" s="7" customFormat="1" ht="19.5" customHeight="1">
      <c r="A49" s="4"/>
      <c r="B49" s="44" t="s">
        <v>69</v>
      </c>
      <c r="C49" s="206">
        <f>SUM(Област2013:КОЦ!C49)</f>
        <v>71</v>
      </c>
      <c r="D49" s="59">
        <f t="shared" si="7"/>
        <v>1.9361612195088695</v>
      </c>
      <c r="E49" s="62">
        <f t="shared" si="8"/>
        <v>1.2519837771116205</v>
      </c>
      <c r="F49" s="206">
        <f>SUM(Област2013:КОЦ!F49)</f>
        <v>319</v>
      </c>
      <c r="G49" s="59">
        <f t="shared" si="9"/>
        <v>1.4790258829529517</v>
      </c>
      <c r="H49" s="36">
        <f t="shared" si="10"/>
        <v>0.8239487550366773</v>
      </c>
      <c r="I49" s="209">
        <f t="shared" si="11"/>
        <v>390</v>
      </c>
      <c r="J49" s="59">
        <f t="shared" si="12"/>
        <v>1.5454541852088146</v>
      </c>
      <c r="K49" s="64">
        <f t="shared" si="13"/>
        <v>0.8786356365602541</v>
      </c>
    </row>
    <row r="50" spans="1:11" s="7" customFormat="1" ht="12.75" customHeight="1">
      <c r="A50" s="4"/>
      <c r="B50" s="247" t="s">
        <v>73</v>
      </c>
      <c r="C50" s="242">
        <f>SUM(Област2013:КОЦ!C50)</f>
        <v>0</v>
      </c>
      <c r="D50" s="243">
        <f t="shared" si="7"/>
        <v>0</v>
      </c>
      <c r="E50" s="244">
        <f t="shared" si="8"/>
        <v>0</v>
      </c>
      <c r="F50" s="248">
        <f>SUM(Област2013:КОЦ!F50)</f>
        <v>0</v>
      </c>
      <c r="G50" s="243">
        <f t="shared" si="9"/>
        <v>0</v>
      </c>
      <c r="H50" s="245">
        <f t="shared" si="10"/>
        <v>0</v>
      </c>
      <c r="I50" s="242">
        <f t="shared" si="11"/>
        <v>0</v>
      </c>
      <c r="J50" s="243">
        <f t="shared" si="12"/>
        <v>0</v>
      </c>
      <c r="K50" s="246">
        <f t="shared" si="13"/>
        <v>0</v>
      </c>
    </row>
    <row r="51" spans="1:11" s="6" customFormat="1" ht="21.75" customHeight="1">
      <c r="A51" s="4"/>
      <c r="B51" s="42" t="s">
        <v>70</v>
      </c>
      <c r="C51" s="210">
        <f>SUM(Област2013:КОЦ!C51)</f>
        <v>10</v>
      </c>
      <c r="D51" s="68">
        <f t="shared" si="7"/>
        <v>0.27269876331110837</v>
      </c>
      <c r="E51" s="69">
        <f t="shared" si="8"/>
        <v>0.17633574325515783</v>
      </c>
      <c r="F51" s="210">
        <f>SUM(Област2013:КОЦ!F51)</f>
        <v>115</v>
      </c>
      <c r="G51" s="68">
        <f t="shared" si="9"/>
        <v>0.5331911490269261</v>
      </c>
      <c r="H51" s="37">
        <f t="shared" si="10"/>
        <v>0.29703481764645107</v>
      </c>
      <c r="I51" s="210">
        <f t="shared" si="11"/>
        <v>125</v>
      </c>
      <c r="J51" s="68">
        <f t="shared" si="12"/>
        <v>0.4953378798746201</v>
      </c>
      <c r="K51" s="70">
        <f t="shared" si="13"/>
        <v>0.28161398607700455</v>
      </c>
    </row>
    <row r="52" spans="1:11" ht="12.75" customHeight="1">
      <c r="A52" s="4"/>
      <c r="B52" s="247" t="s">
        <v>74</v>
      </c>
      <c r="C52" s="242">
        <f>SUM(Област2013:КОЦ!C52)</f>
        <v>1</v>
      </c>
      <c r="D52" s="243">
        <f t="shared" si="7"/>
        <v>0.02726987633111084</v>
      </c>
      <c r="E52" s="244">
        <f t="shared" si="8"/>
        <v>0.017633574325515784</v>
      </c>
      <c r="F52" s="242">
        <f>SUM(Област2013:КОЦ!F52)</f>
        <v>38</v>
      </c>
      <c r="G52" s="243">
        <f t="shared" si="9"/>
        <v>0.176184901417593</v>
      </c>
      <c r="H52" s="245">
        <f t="shared" si="10"/>
        <v>0.09815063539621861</v>
      </c>
      <c r="I52" s="242">
        <f t="shared" si="11"/>
        <v>39</v>
      </c>
      <c r="J52" s="243">
        <f t="shared" si="12"/>
        <v>0.15454541852088147</v>
      </c>
      <c r="K52" s="246">
        <f t="shared" si="13"/>
        <v>0.0878635636560254</v>
      </c>
    </row>
    <row r="53" spans="1:11" ht="18" customHeight="1">
      <c r="A53" s="4"/>
      <c r="B53" s="42" t="s">
        <v>71</v>
      </c>
      <c r="C53" s="210">
        <f>SUM(Област2013:КОЦ!C53)</f>
        <v>75</v>
      </c>
      <c r="D53" s="68">
        <f t="shared" si="7"/>
        <v>2.045240724833313</v>
      </c>
      <c r="E53" s="69">
        <f t="shared" si="8"/>
        <v>1.3225180744136837</v>
      </c>
      <c r="F53" s="210">
        <f>SUM(Област2013:КОЦ!F53)</f>
        <v>269</v>
      </c>
      <c r="G53" s="68">
        <f t="shared" si="9"/>
        <v>1.2472036442455925</v>
      </c>
      <c r="H53" s="37">
        <f t="shared" si="10"/>
        <v>0.694803182146916</v>
      </c>
      <c r="I53" s="210">
        <f t="shared" si="11"/>
        <v>344</v>
      </c>
      <c r="J53" s="68">
        <f t="shared" si="12"/>
        <v>1.3631698454149543</v>
      </c>
      <c r="K53" s="70">
        <f t="shared" si="13"/>
        <v>0.7750016896839165</v>
      </c>
    </row>
    <row r="54" spans="1:11" ht="12.75" customHeight="1">
      <c r="A54" s="4"/>
      <c r="B54" s="247" t="s">
        <v>75</v>
      </c>
      <c r="C54" s="242">
        <f>SUM(Област2013:КОЦ!C54)</f>
        <v>70</v>
      </c>
      <c r="D54" s="243">
        <f t="shared" si="7"/>
        <v>1.9088913431777588</v>
      </c>
      <c r="E54" s="244">
        <f t="shared" si="8"/>
        <v>1.2343502027861046</v>
      </c>
      <c r="F54" s="242">
        <f>SUM(Област2013:КОЦ!F54)</f>
        <v>164</v>
      </c>
      <c r="G54" s="243">
        <f t="shared" si="9"/>
        <v>0.7603769429601381</v>
      </c>
      <c r="H54" s="245">
        <f t="shared" si="10"/>
        <v>0.4235974790784172</v>
      </c>
      <c r="I54" s="242">
        <f t="shared" si="11"/>
        <v>234</v>
      </c>
      <c r="J54" s="243">
        <f t="shared" si="12"/>
        <v>0.9272725111252887</v>
      </c>
      <c r="K54" s="246">
        <f t="shared" si="13"/>
        <v>0.5271813819361525</v>
      </c>
    </row>
    <row r="55" spans="1:11" ht="18.75" customHeight="1">
      <c r="A55" s="4"/>
      <c r="B55" s="42" t="s">
        <v>72</v>
      </c>
      <c r="C55" s="210">
        <f>SUM(Област2013:КОЦ!C55)</f>
        <v>17</v>
      </c>
      <c r="D55" s="68">
        <f t="shared" si="7"/>
        <v>0.46358789762888425</v>
      </c>
      <c r="E55" s="69">
        <f t="shared" si="8"/>
        <v>0.2997707635337683</v>
      </c>
      <c r="F55" s="209">
        <f>SUM(Област2013:КОЦ!F55)</f>
        <v>399</v>
      </c>
      <c r="G55" s="68">
        <f t="shared" si="9"/>
        <v>1.8499414648847263</v>
      </c>
      <c r="H55" s="37">
        <f t="shared" si="10"/>
        <v>1.0305816716602956</v>
      </c>
      <c r="I55" s="210">
        <f t="shared" si="11"/>
        <v>416</v>
      </c>
      <c r="J55" s="68">
        <f t="shared" si="12"/>
        <v>1.6484844642227356</v>
      </c>
      <c r="K55" s="70">
        <f t="shared" si="13"/>
        <v>0.9372113456642711</v>
      </c>
    </row>
    <row r="56" spans="1:11" ht="11.25" customHeight="1">
      <c r="A56" s="4"/>
      <c r="B56" s="42" t="s">
        <v>76</v>
      </c>
      <c r="C56" s="242">
        <f>SUM(Област2013:КОЦ!C56)</f>
        <v>13</v>
      </c>
      <c r="D56" s="243">
        <f t="shared" si="7"/>
        <v>0.3545083923044409</v>
      </c>
      <c r="E56" s="244">
        <f t="shared" si="8"/>
        <v>0.22923646623170515</v>
      </c>
      <c r="F56" s="242">
        <f>SUM(Област2013:КОЦ!F56)</f>
        <v>370</v>
      </c>
      <c r="G56" s="243">
        <f t="shared" si="9"/>
        <v>1.715484566434458</v>
      </c>
      <c r="H56" s="245">
        <f t="shared" si="10"/>
        <v>0.9556772393842339</v>
      </c>
      <c r="I56" s="242">
        <f t="shared" si="11"/>
        <v>383</v>
      </c>
      <c r="J56" s="243">
        <f t="shared" si="12"/>
        <v>1.517715263935836</v>
      </c>
      <c r="K56" s="246">
        <f t="shared" si="13"/>
        <v>0.8628652533399419</v>
      </c>
    </row>
    <row r="57" spans="1:11" ht="17.25" customHeight="1" thickBot="1">
      <c r="A57" s="4"/>
      <c r="B57" s="46" t="s">
        <v>33</v>
      </c>
      <c r="C57" s="211">
        <f>SUM(Област2013:КОЦ!C57)</f>
        <v>92</v>
      </c>
      <c r="D57" s="74">
        <f t="shared" si="7"/>
        <v>2.508828622462197</v>
      </c>
      <c r="E57" s="75">
        <f t="shared" si="8"/>
        <v>1.622288837947452</v>
      </c>
      <c r="F57" s="211">
        <f>SUM(Област2013:КОЦ!F57)</f>
        <v>130</v>
      </c>
      <c r="G57" s="74">
        <f t="shared" si="9"/>
        <v>0.602737820639134</v>
      </c>
      <c r="H57" s="75">
        <f t="shared" si="10"/>
        <v>0.33577848951337946</v>
      </c>
      <c r="I57" s="213">
        <f t="shared" si="11"/>
        <v>222</v>
      </c>
      <c r="J57" s="74">
        <f t="shared" si="12"/>
        <v>0.8797200746573253</v>
      </c>
      <c r="K57" s="77">
        <f t="shared" si="13"/>
        <v>0.50014643927276</v>
      </c>
    </row>
    <row r="58" spans="1:11" ht="15.75" thickBot="1">
      <c r="A58" s="86"/>
      <c r="B58" s="159" t="s">
        <v>22</v>
      </c>
      <c r="C58" s="222">
        <f>C48+C47+C46+C43+C38+C34+C33+C32+C27+C22+C18+C17+C16+C14+C13+C11+C10+C8+C5</f>
        <v>5671</v>
      </c>
      <c r="D58" s="241">
        <f t="shared" si="7"/>
        <v>154.64746867372958</v>
      </c>
      <c r="E58" s="122"/>
      <c r="F58" s="222">
        <f>F48+F47+F46+F43+F38+F34+F33+F32+F27+F22+F18+F17+F16+F14+F13+F11+F10+F8+F5</f>
        <v>38716</v>
      </c>
      <c r="G58" s="241">
        <f t="shared" si="9"/>
        <v>179.5045958758824</v>
      </c>
      <c r="H58" s="240"/>
      <c r="I58" s="150">
        <f>SUM(C58,F58)</f>
        <v>44387</v>
      </c>
      <c r="J58" s="241">
        <f t="shared" si="12"/>
        <v>175.8924997919581</v>
      </c>
      <c r="K58" s="221"/>
    </row>
    <row r="59" ht="15.75" customHeight="1"/>
    <row r="60" ht="11.25" customHeight="1"/>
  </sheetData>
  <mergeCells count="2">
    <mergeCell ref="B3:B4"/>
    <mergeCell ref="A1:K1"/>
  </mergeCells>
  <printOptions horizontalCentered="1" verticalCentered="1"/>
  <pageMargins left="0.2362204724409449" right="0.2362204724409449" top="0.61" bottom="0.4330708661417323" header="0.25" footer="0.2362204724409449"/>
  <pageSetup horizontalDpi="300" verticalDpi="3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56" customWidth="1"/>
    <col min="4" max="4" width="11.00390625" style="56" customWidth="1"/>
    <col min="5" max="5" width="9.00390625" style="56" customWidth="1"/>
    <col min="6" max="6" width="10.375" style="56" customWidth="1"/>
    <col min="7" max="7" width="9.875" style="56" customWidth="1"/>
    <col min="8" max="8" width="8.125" style="56" customWidth="1"/>
    <col min="9" max="9" width="10.75390625" style="56" customWidth="1"/>
    <col min="10" max="10" width="10.375" style="56" customWidth="1"/>
    <col min="11" max="11" width="8.125" style="56" customWidth="1"/>
  </cols>
  <sheetData>
    <row r="1" spans="1:11" ht="18.75" customHeight="1">
      <c r="A1" s="271" t="s">
        <v>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20.25" customHeight="1" thickBot="1">
      <c r="A2" s="21"/>
      <c r="B2" s="22"/>
      <c r="C2" s="52"/>
      <c r="D2" s="50">
        <v>12254</v>
      </c>
      <c r="E2" s="52"/>
      <c r="F2" s="52"/>
      <c r="G2" s="50">
        <v>76028</v>
      </c>
      <c r="H2" s="52"/>
      <c r="I2" s="52"/>
      <c r="J2" s="50">
        <f>SUM(D2:G2)</f>
        <v>88282</v>
      </c>
      <c r="K2" s="52"/>
    </row>
    <row r="3" spans="1:11" ht="18.75" customHeight="1">
      <c r="A3" s="273" t="s">
        <v>24</v>
      </c>
      <c r="B3" s="275" t="s">
        <v>5</v>
      </c>
      <c r="C3" s="54" t="s">
        <v>1</v>
      </c>
      <c r="D3" s="53"/>
      <c r="E3" s="53"/>
      <c r="F3" s="54" t="s">
        <v>2</v>
      </c>
      <c r="G3" s="53"/>
      <c r="H3" s="53"/>
      <c r="I3" s="54" t="s">
        <v>3</v>
      </c>
      <c r="J3" s="53"/>
      <c r="K3" s="55"/>
    </row>
    <row r="4" spans="1:11" ht="27.75" customHeight="1" thickBot="1">
      <c r="A4" s="274"/>
      <c r="B4" s="276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8" customHeight="1" thickBot="1">
      <c r="A5" s="119" t="s">
        <v>9</v>
      </c>
      <c r="B5" s="113" t="s">
        <v>26</v>
      </c>
      <c r="C5" s="108">
        <v>337</v>
      </c>
      <c r="D5" s="106">
        <f aca="true" t="shared" si="0" ref="D5:D58">C5*1000/$D$2</f>
        <v>27.501224090093032</v>
      </c>
      <c r="E5" s="107">
        <f aca="true" t="shared" si="1" ref="E5:E56">C5*100/C$58</f>
        <v>11.816269284712483</v>
      </c>
      <c r="F5" s="88">
        <v>268</v>
      </c>
      <c r="G5" s="106">
        <f aca="true" t="shared" si="2" ref="G5:G58">F5*1000/$G$2</f>
        <v>3.5250170989635397</v>
      </c>
      <c r="H5" s="107">
        <f aca="true" t="shared" si="3" ref="H5:H56">F5*100/F$58</f>
        <v>1.9897542505011507</v>
      </c>
      <c r="I5" s="108">
        <f aca="true" t="shared" si="4" ref="I5:I57">SUM(C5,F5)</f>
        <v>605</v>
      </c>
      <c r="J5" s="106">
        <f aca="true" t="shared" si="5" ref="J5:J58">I5*1000/$J$2</f>
        <v>6.853039124623366</v>
      </c>
      <c r="K5" s="109">
        <f aca="true" t="shared" si="6" ref="K5:K57">I5*100/I$58</f>
        <v>3.706880705839103</v>
      </c>
    </row>
    <row r="6" spans="1:11" s="1" customFormat="1" ht="15.75" customHeight="1">
      <c r="A6" s="4"/>
      <c r="B6" s="44" t="s">
        <v>36</v>
      </c>
      <c r="C6" s="130">
        <v>276</v>
      </c>
      <c r="D6" s="18">
        <f t="shared" si="0"/>
        <v>22.523257711767585</v>
      </c>
      <c r="E6" s="31">
        <f t="shared" si="1"/>
        <v>9.67741935483871</v>
      </c>
      <c r="F6" s="91">
        <v>145</v>
      </c>
      <c r="G6" s="18">
        <f t="shared" si="2"/>
        <v>1.9071920871257957</v>
      </c>
      <c r="H6" s="31">
        <f t="shared" si="3"/>
        <v>1.0765461429950256</v>
      </c>
      <c r="I6" s="91">
        <f t="shared" si="4"/>
        <v>421</v>
      </c>
      <c r="J6" s="18">
        <f t="shared" si="5"/>
        <v>4.768809043746177</v>
      </c>
      <c r="K6" s="19">
        <f t="shared" si="6"/>
        <v>2.5794988052202683</v>
      </c>
    </row>
    <row r="7" spans="1:11" s="1" customFormat="1" ht="15" customHeight="1" thickBot="1">
      <c r="A7" s="4"/>
      <c r="B7" s="43" t="s">
        <v>37</v>
      </c>
      <c r="C7" s="131"/>
      <c r="D7" s="12">
        <f t="shared" si="0"/>
        <v>0</v>
      </c>
      <c r="E7" s="32">
        <f t="shared" si="1"/>
        <v>0</v>
      </c>
      <c r="F7" s="132">
        <v>1</v>
      </c>
      <c r="G7" s="14">
        <f t="shared" si="2"/>
        <v>0.013153048876729625</v>
      </c>
      <c r="H7" s="35">
        <f t="shared" si="3"/>
        <v>0.007424456158586384</v>
      </c>
      <c r="I7" s="133">
        <f t="shared" si="4"/>
        <v>1</v>
      </c>
      <c r="J7" s="14">
        <f t="shared" si="5"/>
        <v>0.011327337396071679</v>
      </c>
      <c r="K7" s="13">
        <f t="shared" si="6"/>
        <v>0.006127075546841492</v>
      </c>
    </row>
    <row r="8" spans="1:11" ht="14.25" customHeight="1" thickBot="1">
      <c r="A8" s="119" t="s">
        <v>10</v>
      </c>
      <c r="B8" s="113" t="s">
        <v>38</v>
      </c>
      <c r="C8" s="105">
        <v>3</v>
      </c>
      <c r="D8" s="106">
        <f t="shared" si="0"/>
        <v>0.24481801860616942</v>
      </c>
      <c r="E8" s="107">
        <f t="shared" si="1"/>
        <v>0.10518934081346423</v>
      </c>
      <c r="F8" s="88">
        <v>656</v>
      </c>
      <c r="G8" s="106">
        <f t="shared" si="2"/>
        <v>8.628400063134634</v>
      </c>
      <c r="H8" s="107">
        <f t="shared" si="3"/>
        <v>4.870443240032667</v>
      </c>
      <c r="I8" s="108">
        <f t="shared" si="4"/>
        <v>659</v>
      </c>
      <c r="J8" s="106">
        <f t="shared" si="5"/>
        <v>7.464715344011236</v>
      </c>
      <c r="K8" s="11">
        <f t="shared" si="6"/>
        <v>4.037742785368543</v>
      </c>
    </row>
    <row r="9" spans="1:11" s="1" customFormat="1" ht="15" customHeight="1" thickBot="1">
      <c r="A9" s="16"/>
      <c r="B9" s="44" t="s">
        <v>39</v>
      </c>
      <c r="C9" s="130"/>
      <c r="D9" s="18">
        <f t="shared" si="0"/>
        <v>0</v>
      </c>
      <c r="E9" s="31">
        <f t="shared" si="1"/>
        <v>0</v>
      </c>
      <c r="F9" s="132">
        <v>410</v>
      </c>
      <c r="G9" s="18">
        <f t="shared" si="2"/>
        <v>5.3927500394591465</v>
      </c>
      <c r="H9" s="31">
        <f t="shared" si="3"/>
        <v>3.044027025020417</v>
      </c>
      <c r="I9" s="91">
        <f t="shared" si="4"/>
        <v>410</v>
      </c>
      <c r="J9" s="18">
        <f t="shared" si="5"/>
        <v>4.644208332389389</v>
      </c>
      <c r="K9" s="19">
        <f t="shared" si="6"/>
        <v>2.512100974205012</v>
      </c>
    </row>
    <row r="10" spans="1:11" s="6" customFormat="1" ht="15.75" customHeight="1" thickBot="1">
      <c r="A10" s="119" t="s">
        <v>11</v>
      </c>
      <c r="B10" s="104" t="s">
        <v>40</v>
      </c>
      <c r="C10" s="105">
        <v>22</v>
      </c>
      <c r="D10" s="106">
        <f t="shared" si="0"/>
        <v>1.7953321364452424</v>
      </c>
      <c r="E10" s="107">
        <f t="shared" si="1"/>
        <v>0.7713884992987378</v>
      </c>
      <c r="F10" s="88">
        <v>129</v>
      </c>
      <c r="G10" s="106">
        <f t="shared" si="2"/>
        <v>1.6967433050981218</v>
      </c>
      <c r="H10" s="107">
        <f t="shared" si="3"/>
        <v>0.9577548444576435</v>
      </c>
      <c r="I10" s="108">
        <f t="shared" si="4"/>
        <v>151</v>
      </c>
      <c r="J10" s="106">
        <f t="shared" si="5"/>
        <v>1.7104279468068235</v>
      </c>
      <c r="K10" s="109">
        <f t="shared" si="6"/>
        <v>0.9251884075730654</v>
      </c>
    </row>
    <row r="11" spans="1:11" s="6" customFormat="1" ht="30" customHeight="1" thickBot="1">
      <c r="A11" s="112" t="s">
        <v>12</v>
      </c>
      <c r="B11" s="104" t="s">
        <v>41</v>
      </c>
      <c r="C11" s="105">
        <v>8</v>
      </c>
      <c r="D11" s="106">
        <f t="shared" si="0"/>
        <v>0.6528480496164518</v>
      </c>
      <c r="E11" s="107">
        <f t="shared" si="1"/>
        <v>0.2805049088359046</v>
      </c>
      <c r="F11" s="88">
        <v>1038</v>
      </c>
      <c r="G11" s="106">
        <f t="shared" si="2"/>
        <v>13.652864734045352</v>
      </c>
      <c r="H11" s="107">
        <f t="shared" si="3"/>
        <v>7.706585492612666</v>
      </c>
      <c r="I11" s="108">
        <f t="shared" si="4"/>
        <v>1046</v>
      </c>
      <c r="J11" s="106">
        <f t="shared" si="5"/>
        <v>11.848394916290976</v>
      </c>
      <c r="K11" s="109">
        <f t="shared" si="6"/>
        <v>6.408921021996202</v>
      </c>
    </row>
    <row r="12" spans="1:11" s="6" customFormat="1" ht="16.5" customHeight="1" thickBot="1">
      <c r="A12" s="17"/>
      <c r="B12" s="45" t="s">
        <v>80</v>
      </c>
      <c r="C12" s="134">
        <v>8</v>
      </c>
      <c r="D12" s="29">
        <f t="shared" si="0"/>
        <v>0.6528480496164518</v>
      </c>
      <c r="E12" s="34">
        <f t="shared" si="1"/>
        <v>0.2805049088359046</v>
      </c>
      <c r="F12" s="132">
        <v>998</v>
      </c>
      <c r="G12" s="29">
        <f t="shared" si="2"/>
        <v>13.126742778976167</v>
      </c>
      <c r="H12" s="34">
        <f t="shared" si="3"/>
        <v>7.409607246269211</v>
      </c>
      <c r="I12" s="132">
        <f t="shared" si="4"/>
        <v>1006</v>
      </c>
      <c r="J12" s="29">
        <f t="shared" si="5"/>
        <v>11.39530142044811</v>
      </c>
      <c r="K12" s="30">
        <f t="shared" si="6"/>
        <v>6.163838000122541</v>
      </c>
    </row>
    <row r="13" spans="1:11" s="6" customFormat="1" ht="16.5" customHeight="1" thickBot="1">
      <c r="A13" s="112" t="s">
        <v>13</v>
      </c>
      <c r="B13" s="113" t="s">
        <v>42</v>
      </c>
      <c r="C13" s="114"/>
      <c r="D13" s="115">
        <f t="shared" si="0"/>
        <v>0</v>
      </c>
      <c r="E13" s="116">
        <f t="shared" si="1"/>
        <v>0</v>
      </c>
      <c r="F13" s="88"/>
      <c r="G13" s="115">
        <f t="shared" si="2"/>
        <v>0</v>
      </c>
      <c r="H13" s="116">
        <f t="shared" si="3"/>
        <v>0</v>
      </c>
      <c r="I13" s="117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20.25" customHeight="1" thickBot="1">
      <c r="A14" s="112" t="s">
        <v>14</v>
      </c>
      <c r="B14" s="104" t="s">
        <v>43</v>
      </c>
      <c r="C14" s="105">
        <v>9</v>
      </c>
      <c r="D14" s="106">
        <f t="shared" si="0"/>
        <v>0.7344540558185082</v>
      </c>
      <c r="E14" s="107">
        <f t="shared" si="1"/>
        <v>0.3155680224403927</v>
      </c>
      <c r="F14" s="88">
        <v>509</v>
      </c>
      <c r="G14" s="106">
        <f t="shared" si="2"/>
        <v>6.694901878255379</v>
      </c>
      <c r="H14" s="107">
        <f t="shared" si="3"/>
        <v>3.779048184720469</v>
      </c>
      <c r="I14" s="108">
        <f t="shared" si="4"/>
        <v>518</v>
      </c>
      <c r="J14" s="106">
        <f t="shared" si="5"/>
        <v>5.86756077116513</v>
      </c>
      <c r="K14" s="128">
        <f t="shared" si="6"/>
        <v>3.173825133263893</v>
      </c>
    </row>
    <row r="15" spans="1:11" s="1" customFormat="1" ht="13.5" customHeight="1" thickBot="1">
      <c r="A15" s="4"/>
      <c r="B15" s="43" t="s">
        <v>44</v>
      </c>
      <c r="C15" s="135"/>
      <c r="D15" s="14">
        <f t="shared" si="0"/>
        <v>0</v>
      </c>
      <c r="E15" s="35">
        <f t="shared" si="1"/>
        <v>0</v>
      </c>
      <c r="F15" s="132">
        <v>15</v>
      </c>
      <c r="G15" s="14">
        <f t="shared" si="2"/>
        <v>0.1972957331509444</v>
      </c>
      <c r="H15" s="35">
        <f t="shared" si="3"/>
        <v>0.11136684237879575</v>
      </c>
      <c r="I15" s="133">
        <f t="shared" si="4"/>
        <v>15</v>
      </c>
      <c r="J15" s="14">
        <f t="shared" si="5"/>
        <v>0.1699100609410752</v>
      </c>
      <c r="K15" s="20">
        <f t="shared" si="6"/>
        <v>0.09190613320262239</v>
      </c>
    </row>
    <row r="16" spans="1:11" s="1" customFormat="1" ht="15.75" customHeight="1" thickBot="1">
      <c r="A16" s="119" t="s">
        <v>15</v>
      </c>
      <c r="B16" s="113" t="s">
        <v>27</v>
      </c>
      <c r="C16" s="120">
        <v>15</v>
      </c>
      <c r="D16" s="121">
        <f t="shared" si="0"/>
        <v>1.2240900930308471</v>
      </c>
      <c r="E16" s="122">
        <f t="shared" si="1"/>
        <v>0.5259467040673211</v>
      </c>
      <c r="F16" s="88">
        <v>780</v>
      </c>
      <c r="G16" s="121">
        <f t="shared" si="2"/>
        <v>10.259378123849109</v>
      </c>
      <c r="H16" s="122">
        <f t="shared" si="3"/>
        <v>5.791075803697379</v>
      </c>
      <c r="I16" s="88">
        <f t="shared" si="4"/>
        <v>795</v>
      </c>
      <c r="J16" s="121">
        <f t="shared" si="5"/>
        <v>9.005233229876985</v>
      </c>
      <c r="K16" s="123">
        <f t="shared" si="6"/>
        <v>4.871025059738987</v>
      </c>
    </row>
    <row r="17" spans="1:11" s="6" customFormat="1" ht="15.75" customHeight="1" thickBot="1">
      <c r="A17" s="124" t="s">
        <v>16</v>
      </c>
      <c r="B17" s="104" t="s">
        <v>45</v>
      </c>
      <c r="C17" s="105"/>
      <c r="D17" s="106">
        <f t="shared" si="0"/>
        <v>0</v>
      </c>
      <c r="E17" s="107">
        <f t="shared" si="1"/>
        <v>0</v>
      </c>
      <c r="F17" s="89"/>
      <c r="G17" s="106">
        <f t="shared" si="2"/>
        <v>0</v>
      </c>
      <c r="H17" s="107">
        <f t="shared" si="3"/>
        <v>0</v>
      </c>
      <c r="I17" s="108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5.75" customHeight="1" thickBot="1">
      <c r="A18" s="112" t="s">
        <v>17</v>
      </c>
      <c r="B18" s="104" t="s">
        <v>46</v>
      </c>
      <c r="C18" s="105">
        <v>32</v>
      </c>
      <c r="D18" s="106">
        <f t="shared" si="0"/>
        <v>2.6113921984658073</v>
      </c>
      <c r="E18" s="107">
        <f t="shared" si="1"/>
        <v>1.1220196353436185</v>
      </c>
      <c r="F18" s="88">
        <v>3528</v>
      </c>
      <c r="G18" s="106">
        <f t="shared" si="2"/>
        <v>46.40395643710212</v>
      </c>
      <c r="H18" s="107">
        <f t="shared" si="3"/>
        <v>26.193481327492762</v>
      </c>
      <c r="I18" s="108">
        <f t="shared" si="4"/>
        <v>3560</v>
      </c>
      <c r="J18" s="106">
        <f t="shared" si="5"/>
        <v>40.325321130015176</v>
      </c>
      <c r="K18" s="109">
        <f t="shared" si="6"/>
        <v>21.812388946755714</v>
      </c>
    </row>
    <row r="19" spans="1:11" s="1" customFormat="1" ht="15" customHeight="1">
      <c r="A19" s="4"/>
      <c r="B19" s="44" t="s">
        <v>47</v>
      </c>
      <c r="C19" s="130">
        <v>13</v>
      </c>
      <c r="D19" s="18">
        <f t="shared" si="0"/>
        <v>1.0608780806267342</v>
      </c>
      <c r="E19" s="31">
        <f t="shared" si="1"/>
        <v>0.45582047685834504</v>
      </c>
      <c r="F19" s="91">
        <v>1</v>
      </c>
      <c r="G19" s="18">
        <f t="shared" si="2"/>
        <v>0.013153048876729625</v>
      </c>
      <c r="H19" s="31">
        <f t="shared" si="3"/>
        <v>0.007424456158586384</v>
      </c>
      <c r="I19" s="91">
        <f t="shared" si="4"/>
        <v>14</v>
      </c>
      <c r="J19" s="18">
        <f t="shared" si="5"/>
        <v>0.15858272354500352</v>
      </c>
      <c r="K19" s="19">
        <f t="shared" si="6"/>
        <v>0.0857790576557809</v>
      </c>
    </row>
    <row r="20" spans="1:11" s="1" customFormat="1" ht="14.25" customHeight="1">
      <c r="A20" s="4"/>
      <c r="B20" s="42" t="s">
        <v>48</v>
      </c>
      <c r="C20" s="90"/>
      <c r="D20" s="12">
        <f t="shared" si="0"/>
        <v>0</v>
      </c>
      <c r="E20" s="32">
        <f t="shared" si="1"/>
        <v>0</v>
      </c>
      <c r="F20" s="90">
        <v>1240</v>
      </c>
      <c r="G20" s="12">
        <f t="shared" si="2"/>
        <v>16.309780607144734</v>
      </c>
      <c r="H20" s="32">
        <f t="shared" si="3"/>
        <v>9.206325636647115</v>
      </c>
      <c r="I20" s="90">
        <f t="shared" si="4"/>
        <v>1240</v>
      </c>
      <c r="J20" s="12">
        <f t="shared" si="5"/>
        <v>14.045898371128882</v>
      </c>
      <c r="K20" s="13">
        <f t="shared" si="6"/>
        <v>7.59757367808345</v>
      </c>
    </row>
    <row r="21" spans="1:11" s="1" customFormat="1" ht="13.5" thickBot="1">
      <c r="A21" s="4"/>
      <c r="B21" s="42" t="s">
        <v>49</v>
      </c>
      <c r="C21" s="90"/>
      <c r="D21" s="12">
        <f t="shared" si="0"/>
        <v>0</v>
      </c>
      <c r="E21" s="32">
        <f t="shared" si="1"/>
        <v>0</v>
      </c>
      <c r="F21" s="132">
        <v>443</v>
      </c>
      <c r="G21" s="12">
        <f t="shared" si="2"/>
        <v>5.826800652391224</v>
      </c>
      <c r="H21" s="32">
        <f t="shared" si="3"/>
        <v>3.289034078253768</v>
      </c>
      <c r="I21" s="90">
        <f t="shared" si="4"/>
        <v>443</v>
      </c>
      <c r="J21" s="12">
        <f t="shared" si="5"/>
        <v>5.018010466459754</v>
      </c>
      <c r="K21" s="13">
        <f t="shared" si="6"/>
        <v>2.7142944672507814</v>
      </c>
    </row>
    <row r="22" spans="1:11" s="6" customFormat="1" ht="15.75" customHeight="1" thickBot="1">
      <c r="A22" s="112" t="s">
        <v>28</v>
      </c>
      <c r="B22" s="104" t="s">
        <v>50</v>
      </c>
      <c r="C22" s="105">
        <v>1093</v>
      </c>
      <c r="D22" s="106">
        <f t="shared" si="0"/>
        <v>89.19536477884772</v>
      </c>
      <c r="E22" s="107">
        <f t="shared" si="1"/>
        <v>38.32398316970547</v>
      </c>
      <c r="F22" s="88">
        <v>577</v>
      </c>
      <c r="G22" s="106">
        <f t="shared" si="2"/>
        <v>7.589309201872994</v>
      </c>
      <c r="H22" s="107">
        <f t="shared" si="3"/>
        <v>4.283911203504343</v>
      </c>
      <c r="I22" s="108">
        <f t="shared" si="4"/>
        <v>1670</v>
      </c>
      <c r="J22" s="106">
        <f t="shared" si="5"/>
        <v>18.916653451439704</v>
      </c>
      <c r="K22" s="109">
        <f t="shared" si="6"/>
        <v>10.232216163225292</v>
      </c>
    </row>
    <row r="23" spans="1:11" s="1" customFormat="1" ht="16.5" customHeight="1">
      <c r="A23" s="4"/>
      <c r="B23" s="44" t="s">
        <v>51</v>
      </c>
      <c r="C23" s="130">
        <v>125</v>
      </c>
      <c r="D23" s="18">
        <f t="shared" si="0"/>
        <v>10.20075077525706</v>
      </c>
      <c r="E23" s="31">
        <f t="shared" si="1"/>
        <v>4.38288920056101</v>
      </c>
      <c r="F23" s="91"/>
      <c r="G23" s="18">
        <f t="shared" si="2"/>
        <v>0</v>
      </c>
      <c r="H23" s="31">
        <f t="shared" si="3"/>
        <v>0</v>
      </c>
      <c r="I23" s="91">
        <f t="shared" si="4"/>
        <v>125</v>
      </c>
      <c r="J23" s="18">
        <f t="shared" si="5"/>
        <v>1.4159171745089598</v>
      </c>
      <c r="K23" s="19">
        <f t="shared" si="6"/>
        <v>0.7658844433551866</v>
      </c>
    </row>
    <row r="24" spans="1:11" s="1" customFormat="1" ht="14.25" customHeight="1">
      <c r="A24" s="4"/>
      <c r="B24" s="42" t="s">
        <v>52</v>
      </c>
      <c r="C24" s="131">
        <v>459</v>
      </c>
      <c r="D24" s="12">
        <f t="shared" si="0"/>
        <v>37.45715684674392</v>
      </c>
      <c r="E24" s="32">
        <f t="shared" si="1"/>
        <v>16.09396914446003</v>
      </c>
      <c r="F24" s="90">
        <v>277</v>
      </c>
      <c r="G24" s="12">
        <f t="shared" si="2"/>
        <v>3.6433945388541065</v>
      </c>
      <c r="H24" s="32">
        <f t="shared" si="3"/>
        <v>2.0565743559284284</v>
      </c>
      <c r="I24" s="90">
        <f t="shared" si="4"/>
        <v>736</v>
      </c>
      <c r="J24" s="12">
        <f t="shared" si="5"/>
        <v>8.336920323508757</v>
      </c>
      <c r="K24" s="13">
        <f t="shared" si="6"/>
        <v>4.509527602475338</v>
      </c>
    </row>
    <row r="25" spans="1:11" s="1" customFormat="1" ht="15" customHeight="1">
      <c r="A25" s="4"/>
      <c r="B25" s="42" t="s">
        <v>53</v>
      </c>
      <c r="C25" s="131">
        <v>487</v>
      </c>
      <c r="D25" s="12">
        <f t="shared" si="0"/>
        <v>39.7421250204015</v>
      </c>
      <c r="E25" s="32">
        <f t="shared" si="1"/>
        <v>17.075736325385694</v>
      </c>
      <c r="F25" s="90"/>
      <c r="G25" s="12">
        <f t="shared" si="2"/>
        <v>0</v>
      </c>
      <c r="H25" s="32">
        <f t="shared" si="3"/>
        <v>0</v>
      </c>
      <c r="I25" s="90">
        <f t="shared" si="4"/>
        <v>487</v>
      </c>
      <c r="J25" s="12">
        <f t="shared" si="5"/>
        <v>5.516413311886907</v>
      </c>
      <c r="K25" s="13">
        <f t="shared" si="6"/>
        <v>2.983885791311807</v>
      </c>
    </row>
    <row r="26" spans="1:11" s="1" customFormat="1" ht="13.5" customHeight="1" thickBot="1">
      <c r="A26" s="4"/>
      <c r="B26" s="42" t="s">
        <v>54</v>
      </c>
      <c r="C26" s="131"/>
      <c r="D26" s="12">
        <f t="shared" si="0"/>
        <v>0</v>
      </c>
      <c r="E26" s="32">
        <f t="shared" si="1"/>
        <v>0</v>
      </c>
      <c r="F26" s="132"/>
      <c r="G26" s="12">
        <f t="shared" si="2"/>
        <v>0</v>
      </c>
      <c r="H26" s="32">
        <f t="shared" si="3"/>
        <v>0</v>
      </c>
      <c r="I26" s="90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8.75" customHeight="1" thickBot="1">
      <c r="A27" s="112" t="s">
        <v>18</v>
      </c>
      <c r="B27" s="104" t="s">
        <v>55</v>
      </c>
      <c r="C27" s="105">
        <v>364</v>
      </c>
      <c r="D27" s="106">
        <f t="shared" si="0"/>
        <v>29.704586257548556</v>
      </c>
      <c r="E27" s="107">
        <f t="shared" si="1"/>
        <v>12.762973352033661</v>
      </c>
      <c r="F27" s="88">
        <v>1850</v>
      </c>
      <c r="G27" s="106">
        <f t="shared" si="2"/>
        <v>24.333140421949807</v>
      </c>
      <c r="H27" s="107">
        <f t="shared" si="3"/>
        <v>13.73524389338481</v>
      </c>
      <c r="I27" s="108">
        <f t="shared" si="4"/>
        <v>2214</v>
      </c>
      <c r="J27" s="106">
        <f t="shared" si="5"/>
        <v>25.078724994902696</v>
      </c>
      <c r="K27" s="109">
        <f t="shared" si="6"/>
        <v>13.565345260707064</v>
      </c>
    </row>
    <row r="28" spans="1:11" s="1" customFormat="1" ht="12.75">
      <c r="A28" s="4"/>
      <c r="B28" s="44" t="s">
        <v>56</v>
      </c>
      <c r="C28" s="130">
        <v>1</v>
      </c>
      <c r="D28" s="18">
        <f t="shared" si="0"/>
        <v>0.08160600620205648</v>
      </c>
      <c r="E28" s="31">
        <f t="shared" si="1"/>
        <v>0.03506311360448808</v>
      </c>
      <c r="F28" s="91">
        <v>188</v>
      </c>
      <c r="G28" s="18">
        <f>F28*1000/$G$2</f>
        <v>2.47277318882517</v>
      </c>
      <c r="H28" s="31">
        <f t="shared" si="3"/>
        <v>1.3957977578142402</v>
      </c>
      <c r="I28" s="91">
        <f t="shared" si="4"/>
        <v>189</v>
      </c>
      <c r="J28" s="18">
        <f t="shared" si="5"/>
        <v>2.1408667678575473</v>
      </c>
      <c r="K28" s="19">
        <f t="shared" si="6"/>
        <v>1.158017278353042</v>
      </c>
    </row>
    <row r="29" spans="1:11" s="1" customFormat="1" ht="13.5" customHeight="1">
      <c r="A29" s="4"/>
      <c r="B29" s="42" t="s">
        <v>57</v>
      </c>
      <c r="C29" s="131">
        <v>59</v>
      </c>
      <c r="D29" s="12">
        <f t="shared" si="0"/>
        <v>4.814754365921332</v>
      </c>
      <c r="E29" s="32">
        <f t="shared" si="1"/>
        <v>2.0687237026647964</v>
      </c>
      <c r="F29" s="90">
        <v>44</v>
      </c>
      <c r="G29" s="12">
        <f t="shared" si="2"/>
        <v>0.5787341505761036</v>
      </c>
      <c r="H29" s="32">
        <f t="shared" si="3"/>
        <v>0.3266760709778009</v>
      </c>
      <c r="I29" s="90">
        <f t="shared" si="4"/>
        <v>103</v>
      </c>
      <c r="J29" s="12">
        <f t="shared" si="5"/>
        <v>1.166715751795383</v>
      </c>
      <c r="K29" s="13">
        <f t="shared" si="6"/>
        <v>0.6310887813246737</v>
      </c>
    </row>
    <row r="30" spans="1:11" s="1" customFormat="1" ht="12.75">
      <c r="A30" s="4"/>
      <c r="B30" s="42" t="s">
        <v>58</v>
      </c>
      <c r="C30" s="131">
        <v>52</v>
      </c>
      <c r="D30" s="12">
        <f t="shared" si="0"/>
        <v>4.243512322506937</v>
      </c>
      <c r="E30" s="32">
        <f t="shared" si="1"/>
        <v>1.8232819074333801</v>
      </c>
      <c r="F30" s="92">
        <v>260</v>
      </c>
      <c r="G30" s="12">
        <f t="shared" si="2"/>
        <v>3.4197927079497026</v>
      </c>
      <c r="H30" s="32">
        <f t="shared" si="3"/>
        <v>1.9303586012324596</v>
      </c>
      <c r="I30" s="90">
        <f t="shared" si="4"/>
        <v>312</v>
      </c>
      <c r="J30" s="12">
        <f t="shared" si="5"/>
        <v>3.534129267574364</v>
      </c>
      <c r="K30" s="13">
        <f t="shared" si="6"/>
        <v>1.9116475706145457</v>
      </c>
    </row>
    <row r="31" spans="1:11" s="1" customFormat="1" ht="16.5" customHeight="1" thickBot="1">
      <c r="A31" s="5"/>
      <c r="B31" s="42" t="s">
        <v>59</v>
      </c>
      <c r="C31" s="131"/>
      <c r="D31" s="12">
        <f t="shared" si="0"/>
        <v>0</v>
      </c>
      <c r="E31" s="32">
        <f t="shared" si="1"/>
        <v>0</v>
      </c>
      <c r="F31" s="93">
        <v>216</v>
      </c>
      <c r="G31" s="12">
        <f t="shared" si="2"/>
        <v>2.841058557373599</v>
      </c>
      <c r="H31" s="32">
        <f t="shared" si="3"/>
        <v>1.603682530254659</v>
      </c>
      <c r="I31" s="90">
        <f t="shared" si="4"/>
        <v>216</v>
      </c>
      <c r="J31" s="12">
        <f t="shared" si="5"/>
        <v>2.4467048775514826</v>
      </c>
      <c r="K31" s="13">
        <f t="shared" si="6"/>
        <v>1.3234483181177623</v>
      </c>
    </row>
    <row r="32" spans="1:11" s="1" customFormat="1" ht="16.5" customHeight="1" thickBot="1">
      <c r="A32" s="112" t="s">
        <v>77</v>
      </c>
      <c r="B32" s="104" t="s">
        <v>63</v>
      </c>
      <c r="C32" s="105">
        <v>45</v>
      </c>
      <c r="D32" s="106">
        <f t="shared" si="0"/>
        <v>3.6722702790925412</v>
      </c>
      <c r="E32" s="107">
        <f t="shared" si="1"/>
        <v>1.5778401122019636</v>
      </c>
      <c r="F32" s="88">
        <v>284</v>
      </c>
      <c r="G32" s="106">
        <f>F32*1000/$G$2</f>
        <v>3.735465880991214</v>
      </c>
      <c r="H32" s="107">
        <f t="shared" si="3"/>
        <v>2.1085455490385328</v>
      </c>
      <c r="I32" s="108">
        <f>SUM(C32,F32)</f>
        <v>329</v>
      </c>
      <c r="J32" s="106">
        <f>I32*1000/$J$2</f>
        <v>3.7266940033075824</v>
      </c>
      <c r="K32" s="109">
        <f t="shared" si="6"/>
        <v>2.015807854910851</v>
      </c>
    </row>
    <row r="33" spans="1:11" s="1" customFormat="1" ht="26.25" thickBot="1">
      <c r="A33" s="112" t="s">
        <v>78</v>
      </c>
      <c r="B33" s="104" t="s">
        <v>64</v>
      </c>
      <c r="C33" s="105">
        <v>37</v>
      </c>
      <c r="D33" s="106">
        <f t="shared" si="0"/>
        <v>3.0194222294760893</v>
      </c>
      <c r="E33" s="107">
        <f t="shared" si="1"/>
        <v>1.297335203366059</v>
      </c>
      <c r="F33" s="88">
        <v>533</v>
      </c>
      <c r="G33" s="106">
        <f>F33*1000/$G$2</f>
        <v>7.0105750512968905</v>
      </c>
      <c r="H33" s="107">
        <f t="shared" si="3"/>
        <v>3.9572351325265425</v>
      </c>
      <c r="I33" s="108">
        <f>SUM(C33,F33)</f>
        <v>570</v>
      </c>
      <c r="J33" s="106">
        <f>I33*1000/$J$2</f>
        <v>6.4565823157608575</v>
      </c>
      <c r="K33" s="109">
        <f t="shared" si="6"/>
        <v>3.492433061699651</v>
      </c>
    </row>
    <row r="34" spans="1:11" s="6" customFormat="1" ht="21" customHeight="1" thickBot="1">
      <c r="A34" s="112" t="s">
        <v>19</v>
      </c>
      <c r="B34" s="104" t="s">
        <v>60</v>
      </c>
      <c r="C34" s="105">
        <v>101</v>
      </c>
      <c r="D34" s="106">
        <f t="shared" si="0"/>
        <v>8.242206626407704</v>
      </c>
      <c r="E34" s="107">
        <f t="shared" si="1"/>
        <v>3.541374474053296</v>
      </c>
      <c r="F34" s="88">
        <v>963</v>
      </c>
      <c r="G34" s="106">
        <f t="shared" si="2"/>
        <v>12.66638606829063</v>
      </c>
      <c r="H34" s="107">
        <f t="shared" si="3"/>
        <v>7.149751280718688</v>
      </c>
      <c r="I34" s="108">
        <f t="shared" si="4"/>
        <v>1064</v>
      </c>
      <c r="J34" s="106">
        <f t="shared" si="5"/>
        <v>12.052286989420267</v>
      </c>
      <c r="K34" s="109">
        <f t="shared" si="6"/>
        <v>6.5192083818393485</v>
      </c>
    </row>
    <row r="35" spans="1:11" s="1" customFormat="1" ht="12.75">
      <c r="A35" s="4"/>
      <c r="B35" s="44" t="s">
        <v>61</v>
      </c>
      <c r="C35" s="130">
        <v>82</v>
      </c>
      <c r="D35" s="25">
        <f t="shared" si="0"/>
        <v>6.6916925085686305</v>
      </c>
      <c r="E35" s="36">
        <f t="shared" si="1"/>
        <v>2.8751753155680224</v>
      </c>
      <c r="F35" s="91">
        <v>686</v>
      </c>
      <c r="G35" s="25">
        <f t="shared" si="2"/>
        <v>9.022991529436524</v>
      </c>
      <c r="H35" s="36">
        <f t="shared" si="3"/>
        <v>5.093176924790259</v>
      </c>
      <c r="I35" s="91">
        <f t="shared" si="4"/>
        <v>768</v>
      </c>
      <c r="J35" s="25">
        <f t="shared" si="5"/>
        <v>8.69939512018305</v>
      </c>
      <c r="K35" s="26">
        <f t="shared" si="6"/>
        <v>4.705594019974266</v>
      </c>
    </row>
    <row r="36" spans="1:11" s="1" customFormat="1" ht="13.5" customHeight="1">
      <c r="A36" s="4"/>
      <c r="B36" s="47" t="s">
        <v>31</v>
      </c>
      <c r="C36" s="131">
        <v>80</v>
      </c>
      <c r="D36" s="27">
        <f t="shared" si="0"/>
        <v>6.5284804961645175</v>
      </c>
      <c r="E36" s="37">
        <f t="shared" si="1"/>
        <v>2.805049088359046</v>
      </c>
      <c r="F36" s="90">
        <v>218</v>
      </c>
      <c r="G36" s="27">
        <f t="shared" si="2"/>
        <v>2.8673646551270586</v>
      </c>
      <c r="H36" s="37">
        <f t="shared" si="3"/>
        <v>1.6185314425718316</v>
      </c>
      <c r="I36" s="90">
        <f t="shared" si="4"/>
        <v>298</v>
      </c>
      <c r="J36" s="27">
        <f t="shared" si="5"/>
        <v>3.3755465440293606</v>
      </c>
      <c r="K36" s="28">
        <f t="shared" si="6"/>
        <v>1.8258685129587648</v>
      </c>
    </row>
    <row r="37" spans="1:11" s="1" customFormat="1" ht="12" customHeight="1" thickBot="1">
      <c r="A37" s="16"/>
      <c r="B37" s="42" t="s">
        <v>81</v>
      </c>
      <c r="C37" s="131">
        <v>1</v>
      </c>
      <c r="D37" s="27">
        <f t="shared" si="0"/>
        <v>0.08160600620205648</v>
      </c>
      <c r="E37" s="37">
        <f t="shared" si="1"/>
        <v>0.03506311360448808</v>
      </c>
      <c r="F37" s="133">
        <v>148</v>
      </c>
      <c r="G37" s="27">
        <f t="shared" si="2"/>
        <v>1.9466512337559847</v>
      </c>
      <c r="H37" s="37">
        <f t="shared" si="3"/>
        <v>1.0988195114707848</v>
      </c>
      <c r="I37" s="90">
        <f t="shared" si="4"/>
        <v>149</v>
      </c>
      <c r="J37" s="27">
        <f t="shared" si="5"/>
        <v>1.6877732720146803</v>
      </c>
      <c r="K37" s="28">
        <f t="shared" si="6"/>
        <v>0.9129342564793824</v>
      </c>
    </row>
    <row r="38" spans="1:11" s="6" customFormat="1" ht="21" customHeight="1" thickBot="1">
      <c r="A38" s="112" t="s">
        <v>20</v>
      </c>
      <c r="B38" s="104" t="s">
        <v>32</v>
      </c>
      <c r="C38" s="105">
        <v>85</v>
      </c>
      <c r="D38" s="106">
        <f t="shared" si="0"/>
        <v>6.9365105271748</v>
      </c>
      <c r="E38" s="107">
        <f t="shared" si="1"/>
        <v>2.9803646563814867</v>
      </c>
      <c r="F38" s="88">
        <v>1127</v>
      </c>
      <c r="G38" s="106">
        <f t="shared" si="2"/>
        <v>14.823486084074288</v>
      </c>
      <c r="H38" s="107">
        <f t="shared" si="3"/>
        <v>8.367362090726854</v>
      </c>
      <c r="I38" s="108">
        <f t="shared" si="4"/>
        <v>1212</v>
      </c>
      <c r="J38" s="106">
        <f t="shared" si="5"/>
        <v>13.728732924038875</v>
      </c>
      <c r="K38" s="128">
        <f t="shared" si="6"/>
        <v>7.426015562771889</v>
      </c>
    </row>
    <row r="39" spans="1:11" s="1" customFormat="1" ht="12.75">
      <c r="A39" s="4"/>
      <c r="B39" s="44" t="s">
        <v>62</v>
      </c>
      <c r="C39" s="130">
        <v>18</v>
      </c>
      <c r="D39" s="18">
        <f t="shared" si="0"/>
        <v>1.4689081116370164</v>
      </c>
      <c r="E39" s="31">
        <f t="shared" si="1"/>
        <v>0.6311360448807855</v>
      </c>
      <c r="F39" s="91">
        <v>183</v>
      </c>
      <c r="G39" s="18">
        <f t="shared" si="2"/>
        <v>2.4070079444415216</v>
      </c>
      <c r="H39" s="31">
        <f t="shared" si="3"/>
        <v>1.358675477021308</v>
      </c>
      <c r="I39" s="91">
        <f t="shared" si="4"/>
        <v>201</v>
      </c>
      <c r="J39" s="18">
        <f t="shared" si="5"/>
        <v>2.2767948166104075</v>
      </c>
      <c r="K39" s="19">
        <f t="shared" si="6"/>
        <v>1.23154218491514</v>
      </c>
    </row>
    <row r="40" spans="1:11" s="1" customFormat="1" ht="12.75">
      <c r="A40" s="4"/>
      <c r="B40" s="42" t="s">
        <v>34</v>
      </c>
      <c r="C40" s="131">
        <v>3</v>
      </c>
      <c r="D40" s="12">
        <f t="shared" si="0"/>
        <v>0.24481801860616942</v>
      </c>
      <c r="E40" s="32">
        <f t="shared" si="1"/>
        <v>0.10518934081346423</v>
      </c>
      <c r="F40" s="90">
        <v>37</v>
      </c>
      <c r="G40" s="12">
        <f t="shared" si="2"/>
        <v>0.4866628084389962</v>
      </c>
      <c r="H40" s="32">
        <f t="shared" si="3"/>
        <v>0.2747048778676962</v>
      </c>
      <c r="I40" s="90">
        <f t="shared" si="4"/>
        <v>40</v>
      </c>
      <c r="J40" s="12">
        <f t="shared" si="5"/>
        <v>0.4530934958428672</v>
      </c>
      <c r="K40" s="13">
        <f t="shared" si="6"/>
        <v>0.2450830218736597</v>
      </c>
    </row>
    <row r="41" spans="1:11" s="1" customFormat="1" ht="12.75">
      <c r="A41" s="4"/>
      <c r="B41" s="42" t="s">
        <v>25</v>
      </c>
      <c r="C41" s="131">
        <v>2</v>
      </c>
      <c r="D41" s="12">
        <f t="shared" si="0"/>
        <v>0.16321201240411295</v>
      </c>
      <c r="E41" s="32">
        <f t="shared" si="1"/>
        <v>0.07012622720897616</v>
      </c>
      <c r="F41" s="90">
        <v>12</v>
      </c>
      <c r="G41" s="12">
        <f t="shared" si="2"/>
        <v>0.15783658652075552</v>
      </c>
      <c r="H41" s="32">
        <f t="shared" si="3"/>
        <v>0.0890934739030366</v>
      </c>
      <c r="I41" s="90">
        <f t="shared" si="4"/>
        <v>14</v>
      </c>
      <c r="J41" s="12">
        <f t="shared" si="5"/>
        <v>0.15858272354500352</v>
      </c>
      <c r="K41" s="13">
        <f t="shared" si="6"/>
        <v>0.0857790576557809</v>
      </c>
    </row>
    <row r="42" spans="1:11" s="1" customFormat="1" ht="13.5" thickBot="1">
      <c r="A42" s="5"/>
      <c r="B42" s="42" t="s">
        <v>35</v>
      </c>
      <c r="C42" s="131">
        <v>36</v>
      </c>
      <c r="D42" s="12">
        <f t="shared" si="0"/>
        <v>2.937816223274033</v>
      </c>
      <c r="E42" s="32">
        <f t="shared" si="1"/>
        <v>1.262272089761571</v>
      </c>
      <c r="F42" s="132">
        <v>477</v>
      </c>
      <c r="G42" s="12">
        <f t="shared" si="2"/>
        <v>6.274004314200032</v>
      </c>
      <c r="H42" s="32">
        <f t="shared" si="3"/>
        <v>3.541465587645705</v>
      </c>
      <c r="I42" s="90">
        <f t="shared" si="4"/>
        <v>513</v>
      </c>
      <c r="J42" s="12">
        <f t="shared" si="5"/>
        <v>5.810924084184771</v>
      </c>
      <c r="K42" s="13">
        <f t="shared" si="6"/>
        <v>3.1431897555296855</v>
      </c>
    </row>
    <row r="43" spans="1:11" s="6" customFormat="1" ht="23.25" customHeight="1" thickBot="1">
      <c r="A43" s="112" t="s">
        <v>21</v>
      </c>
      <c r="B43" s="104" t="s">
        <v>66</v>
      </c>
      <c r="C43" s="105">
        <v>397</v>
      </c>
      <c r="D43" s="106">
        <f t="shared" si="0"/>
        <v>32.39758446221642</v>
      </c>
      <c r="E43" s="107">
        <f t="shared" si="1"/>
        <v>13.920056100981768</v>
      </c>
      <c r="F43" s="88"/>
      <c r="G43" s="106">
        <f t="shared" si="2"/>
        <v>0</v>
      </c>
      <c r="H43" s="107">
        <f t="shared" si="3"/>
        <v>0</v>
      </c>
      <c r="I43" s="108">
        <f t="shared" si="4"/>
        <v>397</v>
      </c>
      <c r="J43" s="106">
        <f t="shared" si="5"/>
        <v>4.496952946240457</v>
      </c>
      <c r="K43" s="128">
        <f t="shared" si="6"/>
        <v>2.4324489920960723</v>
      </c>
    </row>
    <row r="44" spans="1:11" s="1" customFormat="1" ht="30" customHeight="1">
      <c r="A44" s="9"/>
      <c r="B44" s="143" t="s">
        <v>85</v>
      </c>
      <c r="C44" s="130">
        <v>29</v>
      </c>
      <c r="D44" s="18">
        <f t="shared" si="0"/>
        <v>2.366574179859638</v>
      </c>
      <c r="E44" s="31">
        <f t="shared" si="1"/>
        <v>1.0168302945301544</v>
      </c>
      <c r="F44" s="136"/>
      <c r="G44" s="18">
        <f t="shared" si="2"/>
        <v>0</v>
      </c>
      <c r="H44" s="31">
        <f t="shared" si="3"/>
        <v>0</v>
      </c>
      <c r="I44" s="91">
        <f t="shared" si="4"/>
        <v>29</v>
      </c>
      <c r="J44" s="18">
        <f t="shared" si="5"/>
        <v>0.3284927844860787</v>
      </c>
      <c r="K44" s="19">
        <f t="shared" si="6"/>
        <v>0.17768519085840329</v>
      </c>
    </row>
    <row r="45" spans="1:11" s="1" customFormat="1" ht="16.5" customHeight="1" thickBot="1">
      <c r="A45" s="4"/>
      <c r="B45" s="47" t="s">
        <v>82</v>
      </c>
      <c r="C45" s="131">
        <v>20</v>
      </c>
      <c r="D45" s="12">
        <f t="shared" si="0"/>
        <v>1.6321201240411294</v>
      </c>
      <c r="E45" s="32">
        <f t="shared" si="1"/>
        <v>0.7012622720897616</v>
      </c>
      <c r="F45" s="137"/>
      <c r="G45" s="12">
        <f t="shared" si="2"/>
        <v>0</v>
      </c>
      <c r="H45" s="32">
        <f t="shared" si="3"/>
        <v>0</v>
      </c>
      <c r="I45" s="90">
        <f t="shared" si="4"/>
        <v>20</v>
      </c>
      <c r="J45" s="12">
        <f t="shared" si="5"/>
        <v>0.2265467479214336</v>
      </c>
      <c r="K45" s="13">
        <f t="shared" si="6"/>
        <v>0.12254151093682986</v>
      </c>
    </row>
    <row r="46" spans="1:11" s="1" customFormat="1" ht="18" customHeight="1" thickBot="1">
      <c r="A46" s="112" t="s">
        <v>79</v>
      </c>
      <c r="B46" s="104" t="s">
        <v>65</v>
      </c>
      <c r="C46" s="105">
        <v>6</v>
      </c>
      <c r="D46" s="106">
        <f t="shared" si="0"/>
        <v>0.48963603721233884</v>
      </c>
      <c r="E46" s="107">
        <f t="shared" si="1"/>
        <v>0.21037868162692847</v>
      </c>
      <c r="F46" s="88">
        <v>1</v>
      </c>
      <c r="G46" s="106">
        <f>F46*1000/$G$2</f>
        <v>0.013153048876729625</v>
      </c>
      <c r="H46" s="107">
        <f t="shared" si="3"/>
        <v>0.007424456158586384</v>
      </c>
      <c r="I46" s="108">
        <f>SUM(C46,F46)</f>
        <v>7</v>
      </c>
      <c r="J46" s="106">
        <f>I46*1000/$J$2</f>
        <v>0.07929136177250176</v>
      </c>
      <c r="K46" s="109">
        <f t="shared" si="6"/>
        <v>0.04288952882789045</v>
      </c>
    </row>
    <row r="47" spans="1:11" s="6" customFormat="1" ht="21" customHeight="1" thickBot="1">
      <c r="A47" s="112" t="s">
        <v>29</v>
      </c>
      <c r="B47" s="104" t="s">
        <v>67</v>
      </c>
      <c r="C47" s="105">
        <v>23</v>
      </c>
      <c r="D47" s="106">
        <f t="shared" si="0"/>
        <v>1.8769381426472989</v>
      </c>
      <c r="E47" s="107">
        <f t="shared" si="1"/>
        <v>0.8064516129032258</v>
      </c>
      <c r="F47" s="88">
        <v>63</v>
      </c>
      <c r="G47" s="106">
        <f t="shared" si="2"/>
        <v>0.8286420792339665</v>
      </c>
      <c r="H47" s="107">
        <f t="shared" si="3"/>
        <v>0.4677407379909422</v>
      </c>
      <c r="I47" s="108">
        <f t="shared" si="4"/>
        <v>86</v>
      </c>
      <c r="J47" s="106">
        <f t="shared" si="5"/>
        <v>0.9741510160621645</v>
      </c>
      <c r="K47" s="109">
        <f t="shared" si="6"/>
        <v>0.5269284970283684</v>
      </c>
    </row>
    <row r="48" spans="1:11" s="6" customFormat="1" ht="19.5" customHeight="1" thickBot="1">
      <c r="A48" s="112" t="s">
        <v>30</v>
      </c>
      <c r="B48" s="104" t="s">
        <v>68</v>
      </c>
      <c r="C48" s="105">
        <v>275</v>
      </c>
      <c r="D48" s="106">
        <f t="shared" si="0"/>
        <v>22.44165170556553</v>
      </c>
      <c r="E48" s="107">
        <f t="shared" si="1"/>
        <v>9.642356241234221</v>
      </c>
      <c r="F48" s="88">
        <v>1163</v>
      </c>
      <c r="G48" s="106">
        <f t="shared" si="2"/>
        <v>15.296995843636555</v>
      </c>
      <c r="H48" s="107">
        <f t="shared" si="3"/>
        <v>8.634642512435963</v>
      </c>
      <c r="I48" s="108">
        <f t="shared" si="4"/>
        <v>1438</v>
      </c>
      <c r="J48" s="106">
        <f t="shared" si="5"/>
        <v>16.288711175551075</v>
      </c>
      <c r="K48" s="109">
        <f t="shared" si="6"/>
        <v>8.810734636358067</v>
      </c>
    </row>
    <row r="49" spans="1:11" s="1" customFormat="1" ht="12.75">
      <c r="A49" s="4"/>
      <c r="B49" s="44" t="s">
        <v>69</v>
      </c>
      <c r="C49" s="130">
        <v>70</v>
      </c>
      <c r="D49" s="18">
        <f t="shared" si="0"/>
        <v>5.712420434143953</v>
      </c>
      <c r="E49" s="31">
        <f t="shared" si="1"/>
        <v>2.4544179523141656</v>
      </c>
      <c r="F49" s="91">
        <v>250</v>
      </c>
      <c r="G49" s="18">
        <f t="shared" si="2"/>
        <v>3.2882622191824065</v>
      </c>
      <c r="H49" s="31">
        <f t="shared" si="3"/>
        <v>1.8561140396465958</v>
      </c>
      <c r="I49" s="91">
        <f t="shared" si="4"/>
        <v>320</v>
      </c>
      <c r="J49" s="18">
        <f t="shared" si="5"/>
        <v>3.6247479667429374</v>
      </c>
      <c r="K49" s="19">
        <f t="shared" si="6"/>
        <v>1.9606641749892777</v>
      </c>
    </row>
    <row r="50" spans="1:11" s="1" customFormat="1" ht="12.75">
      <c r="A50" s="4"/>
      <c r="B50" s="42" t="s">
        <v>73</v>
      </c>
      <c r="C50" s="131"/>
      <c r="D50" s="12">
        <f t="shared" si="0"/>
        <v>0</v>
      </c>
      <c r="E50" s="32">
        <f t="shared" si="1"/>
        <v>0</v>
      </c>
      <c r="F50" s="90"/>
      <c r="G50" s="12">
        <f t="shared" si="2"/>
        <v>0</v>
      </c>
      <c r="H50" s="32">
        <f t="shared" si="3"/>
        <v>0</v>
      </c>
      <c r="I50" s="90">
        <f t="shared" si="4"/>
        <v>0</v>
      </c>
      <c r="J50" s="12">
        <f t="shared" si="5"/>
        <v>0</v>
      </c>
      <c r="K50" s="13">
        <f t="shared" si="6"/>
        <v>0</v>
      </c>
    </row>
    <row r="51" spans="1:11" s="1" customFormat="1" ht="12.75">
      <c r="A51" s="4"/>
      <c r="B51" s="42" t="s">
        <v>70</v>
      </c>
      <c r="C51" s="131">
        <v>10</v>
      </c>
      <c r="D51" s="12">
        <f t="shared" si="0"/>
        <v>0.8160600620205647</v>
      </c>
      <c r="E51" s="32">
        <f t="shared" si="1"/>
        <v>0.3506311360448808</v>
      </c>
      <c r="F51" s="90">
        <v>97</v>
      </c>
      <c r="G51" s="12">
        <f t="shared" si="2"/>
        <v>1.2758457410427737</v>
      </c>
      <c r="H51" s="32">
        <f t="shared" si="3"/>
        <v>0.7201722473828792</v>
      </c>
      <c r="I51" s="90">
        <f t="shared" si="4"/>
        <v>107</v>
      </c>
      <c r="J51" s="12">
        <f t="shared" si="5"/>
        <v>1.2120251013796697</v>
      </c>
      <c r="K51" s="13">
        <f t="shared" si="6"/>
        <v>0.6555970835120397</v>
      </c>
    </row>
    <row r="52" spans="1:11" s="1" customFormat="1" ht="12.75">
      <c r="A52" s="4"/>
      <c r="B52" s="42" t="s">
        <v>74</v>
      </c>
      <c r="C52" s="131">
        <v>1</v>
      </c>
      <c r="D52" s="12">
        <f t="shared" si="0"/>
        <v>0.08160600620205648</v>
      </c>
      <c r="E52" s="32">
        <f t="shared" si="1"/>
        <v>0.03506311360448808</v>
      </c>
      <c r="F52" s="90">
        <v>38</v>
      </c>
      <c r="G52" s="12">
        <f t="shared" si="2"/>
        <v>0.4998158573157258</v>
      </c>
      <c r="H52" s="32">
        <f t="shared" si="3"/>
        <v>0.2821293340262826</v>
      </c>
      <c r="I52" s="90">
        <f t="shared" si="4"/>
        <v>39</v>
      </c>
      <c r="J52" s="12">
        <f t="shared" si="5"/>
        <v>0.4417661584467955</v>
      </c>
      <c r="K52" s="13">
        <f t="shared" si="6"/>
        <v>0.2389559463268182</v>
      </c>
    </row>
    <row r="53" spans="1:11" s="1" customFormat="1" ht="12.75">
      <c r="A53" s="4"/>
      <c r="B53" s="42" t="s">
        <v>71</v>
      </c>
      <c r="C53" s="131">
        <v>75</v>
      </c>
      <c r="D53" s="12">
        <f t="shared" si="0"/>
        <v>6.120450465154235</v>
      </c>
      <c r="E53" s="32">
        <f t="shared" si="1"/>
        <v>2.6297335203366057</v>
      </c>
      <c r="F53" s="90">
        <v>269</v>
      </c>
      <c r="G53" s="12">
        <f t="shared" si="2"/>
        <v>3.5381701478402694</v>
      </c>
      <c r="H53" s="32">
        <f t="shared" si="3"/>
        <v>1.997178706659737</v>
      </c>
      <c r="I53" s="90">
        <f t="shared" si="4"/>
        <v>344</v>
      </c>
      <c r="J53" s="12">
        <f t="shared" si="5"/>
        <v>3.896604064248658</v>
      </c>
      <c r="K53" s="13">
        <f t="shared" si="6"/>
        <v>2.1077139881134737</v>
      </c>
    </row>
    <row r="54" spans="1:11" s="1" customFormat="1" ht="12.75">
      <c r="A54" s="4"/>
      <c r="B54" s="42" t="s">
        <v>75</v>
      </c>
      <c r="C54" s="131">
        <v>70</v>
      </c>
      <c r="D54" s="12">
        <f t="shared" si="0"/>
        <v>5.712420434143953</v>
      </c>
      <c r="E54" s="32">
        <f t="shared" si="1"/>
        <v>2.4544179523141656</v>
      </c>
      <c r="F54" s="90">
        <v>164</v>
      </c>
      <c r="G54" s="12">
        <f t="shared" si="2"/>
        <v>2.1571000157836586</v>
      </c>
      <c r="H54" s="32">
        <f t="shared" si="3"/>
        <v>1.2176108100081668</v>
      </c>
      <c r="I54" s="90">
        <f t="shared" si="4"/>
        <v>234</v>
      </c>
      <c r="J54" s="12">
        <f t="shared" si="5"/>
        <v>2.650596950680773</v>
      </c>
      <c r="K54" s="13">
        <f t="shared" si="6"/>
        <v>1.4337356779609092</v>
      </c>
    </row>
    <row r="55" spans="1:11" s="1" customFormat="1" ht="12.75">
      <c r="A55" s="4"/>
      <c r="B55" s="42" t="s">
        <v>72</v>
      </c>
      <c r="C55" s="131">
        <v>17</v>
      </c>
      <c r="D55" s="12">
        <f t="shared" si="0"/>
        <v>1.38730210543496</v>
      </c>
      <c r="E55" s="32">
        <f t="shared" si="1"/>
        <v>0.5960729312762973</v>
      </c>
      <c r="F55" s="90">
        <v>399</v>
      </c>
      <c r="G55" s="12">
        <f t="shared" si="2"/>
        <v>5.248066501815121</v>
      </c>
      <c r="H55" s="32">
        <f t="shared" si="3"/>
        <v>2.962358007275967</v>
      </c>
      <c r="I55" s="90">
        <f t="shared" si="4"/>
        <v>416</v>
      </c>
      <c r="J55" s="12">
        <f t="shared" si="5"/>
        <v>4.7121723567658185</v>
      </c>
      <c r="K55" s="13">
        <f t="shared" si="6"/>
        <v>2.548863427486061</v>
      </c>
    </row>
    <row r="56" spans="1:11" s="1" customFormat="1" ht="12.75">
      <c r="A56" s="4"/>
      <c r="B56" s="42" t="s">
        <v>76</v>
      </c>
      <c r="C56" s="131">
        <v>13</v>
      </c>
      <c r="D56" s="12">
        <f t="shared" si="0"/>
        <v>1.0608780806267342</v>
      </c>
      <c r="E56" s="32">
        <f t="shared" si="1"/>
        <v>0.45582047685834504</v>
      </c>
      <c r="F56" s="90">
        <v>370</v>
      </c>
      <c r="G56" s="12">
        <f t="shared" si="2"/>
        <v>4.866628084389961</v>
      </c>
      <c r="H56" s="32">
        <f t="shared" si="3"/>
        <v>2.747048778676962</v>
      </c>
      <c r="I56" s="90">
        <f t="shared" si="4"/>
        <v>383</v>
      </c>
      <c r="J56" s="12">
        <f t="shared" si="5"/>
        <v>4.3383702226954535</v>
      </c>
      <c r="K56" s="13">
        <f t="shared" si="6"/>
        <v>2.3466699344402917</v>
      </c>
    </row>
    <row r="57" spans="1:11" s="1" customFormat="1" ht="13.5" thickBot="1">
      <c r="A57" s="4"/>
      <c r="B57" s="42" t="s">
        <v>33</v>
      </c>
      <c r="C57" s="138">
        <v>53</v>
      </c>
      <c r="D57" s="12">
        <f t="shared" si="0"/>
        <v>4.325118328708993</v>
      </c>
      <c r="E57" s="32">
        <f>C57*100/C$58</f>
        <v>1.8583450210378682</v>
      </c>
      <c r="F57" s="92">
        <v>38</v>
      </c>
      <c r="G57" s="12">
        <f t="shared" si="2"/>
        <v>0.4998158573157258</v>
      </c>
      <c r="H57" s="32">
        <f>F57*100/F$58</f>
        <v>0.2821293340262826</v>
      </c>
      <c r="I57" s="90">
        <f t="shared" si="4"/>
        <v>91</v>
      </c>
      <c r="J57" s="12">
        <f t="shared" si="5"/>
        <v>1.0307877030425228</v>
      </c>
      <c r="K57" s="13">
        <f t="shared" si="6"/>
        <v>0.5575638747625759</v>
      </c>
    </row>
    <row r="58" spans="1:11" s="6" customFormat="1" ht="18.75" customHeight="1" thickBot="1">
      <c r="A58" s="125"/>
      <c r="B58" s="126" t="s">
        <v>22</v>
      </c>
      <c r="C58" s="105">
        <f>C48+C47+C46+C43+C38+C34+C33+C32+C27+C22+C18+C17+C16+C14+C13+C11+C10+C8+C5</f>
        <v>2852</v>
      </c>
      <c r="D58" s="241">
        <f t="shared" si="0"/>
        <v>232.74032968826506</v>
      </c>
      <c r="E58" s="107"/>
      <c r="F58" s="108">
        <f>F48+F47+F46+F43+F38+F34+F33+F32+F27+F22+F18+F17+F16+F14+F13+F11+F10+F8+F5</f>
        <v>13469</v>
      </c>
      <c r="G58" s="257">
        <f t="shared" si="2"/>
        <v>177.15841532067134</v>
      </c>
      <c r="H58" s="107"/>
      <c r="I58" s="108">
        <f>I48+I47+I46+I43+I38+I34+I33+I32+I27+I22+I18+I17+I16+I14+I13+I11+I10+I8+I5</f>
        <v>16321</v>
      </c>
      <c r="J58" s="241">
        <f t="shared" si="5"/>
        <v>184.87347364128587</v>
      </c>
      <c r="K58" s="109"/>
    </row>
    <row r="59" spans="1:11" s="6" customFormat="1" ht="22.5" customHeight="1">
      <c r="A59" s="15"/>
      <c r="B59" s="262" t="s">
        <v>87</v>
      </c>
      <c r="C59" s="262"/>
      <c r="D59" s="262"/>
      <c r="E59" s="262"/>
      <c r="F59" s="262"/>
      <c r="G59" s="262"/>
      <c r="H59" s="262"/>
      <c r="I59" s="270" t="s">
        <v>86</v>
      </c>
      <c r="J59" s="270"/>
      <c r="K59" s="270"/>
    </row>
  </sheetData>
  <mergeCells count="5">
    <mergeCell ref="B59:H59"/>
    <mergeCell ref="I59:K59"/>
    <mergeCell ref="A1:K1"/>
    <mergeCell ref="A3:A4"/>
    <mergeCell ref="B3:B4"/>
  </mergeCells>
  <printOptions/>
  <pageMargins left="0.75" right="0.75" top="0.47" bottom="0.77" header="0" footer="0"/>
  <pageSetup horizontalDpi="600" verticalDpi="600" orientation="landscape" paperSize="9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41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64" t="s">
        <v>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11209</v>
      </c>
      <c r="E2" s="23"/>
      <c r="F2" s="23"/>
      <c r="G2" s="50">
        <v>59496</v>
      </c>
      <c r="H2" s="2"/>
      <c r="I2" s="2"/>
      <c r="J2" s="50">
        <f>SUM(D2:G2)</f>
        <v>70705</v>
      </c>
      <c r="K2" s="2"/>
    </row>
    <row r="3" spans="1:11" ht="15" customHeight="1">
      <c r="A3" s="273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27.75" customHeight="1" thickBot="1">
      <c r="A4" s="274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19" t="s">
        <v>9</v>
      </c>
      <c r="B5" s="113" t="s">
        <v>26</v>
      </c>
      <c r="C5" s="161">
        <v>265</v>
      </c>
      <c r="D5" s="106">
        <f aca="true" t="shared" si="0" ref="D5:D58">C5*1000/$D$2</f>
        <v>23.641716477830315</v>
      </c>
      <c r="E5" s="107">
        <f aca="true" t="shared" si="1" ref="E5:E56">C5*100/C$58</f>
        <v>18.138261464750173</v>
      </c>
      <c r="F5" s="150">
        <v>185</v>
      </c>
      <c r="G5" s="106">
        <f aca="true" t="shared" si="2" ref="G5:G58">F5*1000/$G$2</f>
        <v>3.109452736318408</v>
      </c>
      <c r="H5" s="107">
        <f aca="true" t="shared" si="3" ref="H5:H56">F5*100/F$58</f>
        <v>2.287339268051434</v>
      </c>
      <c r="I5" s="161">
        <f aca="true" t="shared" si="4" ref="I5:I57">SUM(C5,F5)</f>
        <v>450</v>
      </c>
      <c r="J5" s="106">
        <f aca="true" t="shared" si="5" ref="J5:J58">I5*1000/$J$2</f>
        <v>6.364472102397285</v>
      </c>
      <c r="K5" s="109">
        <f aca="true" t="shared" si="6" ref="K5:K57">I5*100/I$58</f>
        <v>4.71253534401508</v>
      </c>
    </row>
    <row r="6" spans="1:11" s="1" customFormat="1" ht="15.75" customHeight="1">
      <c r="A6" s="4"/>
      <c r="B6" s="44" t="s">
        <v>36</v>
      </c>
      <c r="C6" s="162">
        <v>254</v>
      </c>
      <c r="D6" s="18">
        <f t="shared" si="0"/>
        <v>22.660362208939244</v>
      </c>
      <c r="E6" s="31">
        <f t="shared" si="1"/>
        <v>17.385352498288842</v>
      </c>
      <c r="F6" s="153">
        <v>134</v>
      </c>
      <c r="G6" s="18">
        <f t="shared" si="2"/>
        <v>2.2522522522522523</v>
      </c>
      <c r="H6" s="31">
        <f t="shared" si="3"/>
        <v>1.6567754698318498</v>
      </c>
      <c r="I6" s="153">
        <f t="shared" si="4"/>
        <v>388</v>
      </c>
      <c r="J6" s="18">
        <f t="shared" si="5"/>
        <v>5.487589279400325</v>
      </c>
      <c r="K6" s="19">
        <f t="shared" si="6"/>
        <v>4.063252696617447</v>
      </c>
    </row>
    <row r="7" spans="1:11" s="1" customFormat="1" ht="15.75" customHeight="1" thickBot="1">
      <c r="A7" s="4"/>
      <c r="B7" s="43" t="s">
        <v>37</v>
      </c>
      <c r="C7" s="163"/>
      <c r="D7" s="12">
        <f t="shared" si="0"/>
        <v>0</v>
      </c>
      <c r="E7" s="32">
        <f t="shared" si="1"/>
        <v>0</v>
      </c>
      <c r="F7" s="148">
        <v>1</v>
      </c>
      <c r="G7" s="14">
        <f t="shared" si="2"/>
        <v>0.016807852628748152</v>
      </c>
      <c r="H7" s="35">
        <f t="shared" si="3"/>
        <v>0.012363996043521267</v>
      </c>
      <c r="I7" s="155">
        <f t="shared" si="4"/>
        <v>1</v>
      </c>
      <c r="J7" s="14">
        <f t="shared" si="5"/>
        <v>0.014143271338660631</v>
      </c>
      <c r="K7" s="13">
        <f t="shared" si="6"/>
        <v>0.010472300764477955</v>
      </c>
    </row>
    <row r="8" spans="1:11" ht="17.25" customHeight="1" thickBot="1">
      <c r="A8" s="119" t="s">
        <v>10</v>
      </c>
      <c r="B8" s="113" t="s">
        <v>38</v>
      </c>
      <c r="C8" s="164">
        <v>3</v>
      </c>
      <c r="D8" s="106">
        <f t="shared" si="0"/>
        <v>0.2676420733339281</v>
      </c>
      <c r="E8" s="107">
        <f t="shared" si="1"/>
        <v>0.2053388090349076</v>
      </c>
      <c r="F8" s="150">
        <v>103</v>
      </c>
      <c r="G8" s="106">
        <f t="shared" si="2"/>
        <v>1.7312088207610596</v>
      </c>
      <c r="H8" s="107">
        <f t="shared" si="3"/>
        <v>1.2734915924826904</v>
      </c>
      <c r="I8" s="161">
        <f t="shared" si="4"/>
        <v>106</v>
      </c>
      <c r="J8" s="106">
        <f t="shared" si="5"/>
        <v>1.499186761898027</v>
      </c>
      <c r="K8" s="109">
        <f t="shared" si="6"/>
        <v>1.1100638810346632</v>
      </c>
    </row>
    <row r="9" spans="1:11" s="1" customFormat="1" ht="18" customHeight="1" thickBot="1">
      <c r="A9" s="194"/>
      <c r="B9" s="44" t="s">
        <v>39</v>
      </c>
      <c r="C9" s="162"/>
      <c r="D9" s="18">
        <f t="shared" si="0"/>
        <v>0</v>
      </c>
      <c r="E9" s="31">
        <f t="shared" si="1"/>
        <v>0</v>
      </c>
      <c r="F9" s="148">
        <v>31</v>
      </c>
      <c r="G9" s="18">
        <f t="shared" si="2"/>
        <v>0.5210434314911927</v>
      </c>
      <c r="H9" s="31">
        <f t="shared" si="3"/>
        <v>0.38328387734915925</v>
      </c>
      <c r="I9" s="153">
        <f t="shared" si="4"/>
        <v>31</v>
      </c>
      <c r="J9" s="18">
        <f t="shared" si="5"/>
        <v>0.4384414114984796</v>
      </c>
      <c r="K9" s="19">
        <f t="shared" si="6"/>
        <v>0.32464132369881665</v>
      </c>
    </row>
    <row r="10" spans="1:11" s="6" customFormat="1" ht="19.5" customHeight="1" thickBot="1">
      <c r="A10" s="119" t="s">
        <v>11</v>
      </c>
      <c r="B10" s="104" t="s">
        <v>40</v>
      </c>
      <c r="C10" s="164"/>
      <c r="D10" s="106">
        <f t="shared" si="0"/>
        <v>0</v>
      </c>
      <c r="E10" s="107">
        <f t="shared" si="1"/>
        <v>0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2" t="s">
        <v>12</v>
      </c>
      <c r="B11" s="111" t="s">
        <v>41</v>
      </c>
      <c r="C11" s="164">
        <v>3</v>
      </c>
      <c r="D11" s="106">
        <f t="shared" si="0"/>
        <v>0.2676420733339281</v>
      </c>
      <c r="E11" s="107">
        <f t="shared" si="1"/>
        <v>0.2053388090349076</v>
      </c>
      <c r="F11" s="150">
        <v>639</v>
      </c>
      <c r="G11" s="106">
        <f t="shared" si="2"/>
        <v>10.740217829770069</v>
      </c>
      <c r="H11" s="107">
        <f t="shared" si="3"/>
        <v>7.900593471810089</v>
      </c>
      <c r="I11" s="161">
        <f t="shared" si="4"/>
        <v>642</v>
      </c>
      <c r="J11" s="106">
        <f t="shared" si="5"/>
        <v>9.079980199420126</v>
      </c>
      <c r="K11" s="109">
        <f t="shared" si="6"/>
        <v>6.723217090794847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>
        <f t="shared" si="1"/>
        <v>0</v>
      </c>
      <c r="F12" s="148">
        <v>626</v>
      </c>
      <c r="G12" s="29">
        <f t="shared" si="2"/>
        <v>10.521715745596342</v>
      </c>
      <c r="H12" s="34">
        <f t="shared" si="3"/>
        <v>7.739861523244312</v>
      </c>
      <c r="I12" s="148">
        <f t="shared" si="4"/>
        <v>626</v>
      </c>
      <c r="J12" s="29">
        <f t="shared" si="5"/>
        <v>8.853687858001555</v>
      </c>
      <c r="K12" s="30">
        <f t="shared" si="6"/>
        <v>6.5556602785632005</v>
      </c>
    </row>
    <row r="13" spans="1:11" s="6" customFormat="1" ht="18.75" customHeight="1" thickBot="1">
      <c r="A13" s="112" t="s">
        <v>13</v>
      </c>
      <c r="B13" s="113" t="s">
        <v>42</v>
      </c>
      <c r="C13" s="164"/>
      <c r="D13" s="106">
        <f t="shared" si="0"/>
        <v>0</v>
      </c>
      <c r="E13" s="107">
        <f t="shared" si="1"/>
        <v>0</v>
      </c>
      <c r="F13" s="150"/>
      <c r="G13" s="106">
        <f t="shared" si="2"/>
        <v>0</v>
      </c>
      <c r="H13" s="107">
        <f t="shared" si="3"/>
        <v>0</v>
      </c>
      <c r="I13" s="161">
        <f t="shared" si="4"/>
        <v>0</v>
      </c>
      <c r="J13" s="106">
        <f t="shared" si="5"/>
        <v>0</v>
      </c>
      <c r="K13" s="109">
        <f t="shared" si="6"/>
        <v>0</v>
      </c>
    </row>
    <row r="14" spans="1:11" s="6" customFormat="1" ht="15.75" customHeight="1" thickBot="1">
      <c r="A14" s="112" t="s">
        <v>14</v>
      </c>
      <c r="B14" s="157" t="s">
        <v>43</v>
      </c>
      <c r="C14" s="164">
        <v>1</v>
      </c>
      <c r="D14" s="106">
        <f t="shared" si="0"/>
        <v>0.0892140244446427</v>
      </c>
      <c r="E14" s="107">
        <f t="shared" si="1"/>
        <v>0.06844626967830253</v>
      </c>
      <c r="F14" s="150">
        <v>323</v>
      </c>
      <c r="G14" s="106">
        <f t="shared" si="2"/>
        <v>5.428936399085653</v>
      </c>
      <c r="H14" s="107">
        <f t="shared" si="3"/>
        <v>3.993570722057369</v>
      </c>
      <c r="I14" s="161">
        <f t="shared" si="4"/>
        <v>324</v>
      </c>
      <c r="J14" s="106">
        <f t="shared" si="5"/>
        <v>4.582419913726045</v>
      </c>
      <c r="K14" s="128">
        <f t="shared" si="6"/>
        <v>3.393025447690858</v>
      </c>
    </row>
    <row r="15" spans="1:11" s="1" customFormat="1" ht="18.75" customHeight="1" thickBot="1">
      <c r="A15" s="4"/>
      <c r="B15" s="43" t="s">
        <v>44</v>
      </c>
      <c r="C15" s="166"/>
      <c r="D15" s="14">
        <f t="shared" si="0"/>
        <v>0</v>
      </c>
      <c r="E15" s="35">
        <f t="shared" si="1"/>
        <v>0</v>
      </c>
      <c r="F15" s="148">
        <v>38</v>
      </c>
      <c r="G15" s="14">
        <f t="shared" si="2"/>
        <v>0.6386983998924297</v>
      </c>
      <c r="H15" s="35">
        <f t="shared" si="3"/>
        <v>0.4698318496538081</v>
      </c>
      <c r="I15" s="155">
        <f t="shared" si="4"/>
        <v>38</v>
      </c>
      <c r="J15" s="14">
        <f t="shared" si="5"/>
        <v>0.537444310869104</v>
      </c>
      <c r="K15" s="20">
        <f t="shared" si="6"/>
        <v>0.39794742905016234</v>
      </c>
    </row>
    <row r="16" spans="1:11" s="1" customFormat="1" ht="16.5" customHeight="1" thickBot="1">
      <c r="A16" s="119" t="s">
        <v>15</v>
      </c>
      <c r="B16" s="113" t="s">
        <v>27</v>
      </c>
      <c r="C16" s="167">
        <v>1</v>
      </c>
      <c r="D16" s="121">
        <f t="shared" si="0"/>
        <v>0.0892140244446427</v>
      </c>
      <c r="E16" s="122">
        <f t="shared" si="1"/>
        <v>0.06844626967830253</v>
      </c>
      <c r="F16" s="150">
        <v>219</v>
      </c>
      <c r="G16" s="121">
        <f t="shared" si="2"/>
        <v>3.680919725695845</v>
      </c>
      <c r="H16" s="122">
        <f t="shared" si="3"/>
        <v>2.707715133531157</v>
      </c>
      <c r="I16" s="150">
        <f t="shared" si="4"/>
        <v>220</v>
      </c>
      <c r="J16" s="121">
        <f t="shared" si="5"/>
        <v>3.111519694505339</v>
      </c>
      <c r="K16" s="123">
        <f t="shared" si="6"/>
        <v>2.3039061681851503</v>
      </c>
    </row>
    <row r="17" spans="1:11" s="6" customFormat="1" ht="18" customHeight="1" thickBot="1">
      <c r="A17" s="124" t="s">
        <v>16</v>
      </c>
      <c r="B17" s="104" t="s">
        <v>45</v>
      </c>
      <c r="C17" s="164">
        <v>10</v>
      </c>
      <c r="D17" s="106">
        <f t="shared" si="0"/>
        <v>0.892140244446427</v>
      </c>
      <c r="E17" s="107">
        <f t="shared" si="1"/>
        <v>0.6844626967830253</v>
      </c>
      <c r="F17" s="150">
        <v>417</v>
      </c>
      <c r="G17" s="106">
        <f t="shared" si="2"/>
        <v>7.008874546187979</v>
      </c>
      <c r="H17" s="107">
        <f t="shared" si="3"/>
        <v>5.155786350148368</v>
      </c>
      <c r="I17" s="161">
        <f t="shared" si="4"/>
        <v>427</v>
      </c>
      <c r="J17" s="106">
        <f t="shared" si="5"/>
        <v>6.03917686160809</v>
      </c>
      <c r="K17" s="109">
        <f t="shared" si="6"/>
        <v>4.471672426432087</v>
      </c>
    </row>
    <row r="18" spans="1:11" s="6" customFormat="1" ht="18" customHeight="1" thickBot="1">
      <c r="A18" s="112" t="s">
        <v>17</v>
      </c>
      <c r="B18" s="157" t="s">
        <v>46</v>
      </c>
      <c r="C18" s="164"/>
      <c r="D18" s="106">
        <f t="shared" si="0"/>
        <v>0</v>
      </c>
      <c r="E18" s="107">
        <f t="shared" si="1"/>
        <v>0</v>
      </c>
      <c r="F18" s="150">
        <v>1573</v>
      </c>
      <c r="G18" s="106">
        <f t="shared" si="2"/>
        <v>26.438752185020842</v>
      </c>
      <c r="H18" s="107">
        <f t="shared" si="3"/>
        <v>19.448565776458953</v>
      </c>
      <c r="I18" s="161">
        <f t="shared" si="4"/>
        <v>1573</v>
      </c>
      <c r="J18" s="106">
        <f t="shared" si="5"/>
        <v>22.247365815713174</v>
      </c>
      <c r="K18" s="109">
        <f t="shared" si="6"/>
        <v>16.472929102523825</v>
      </c>
    </row>
    <row r="19" spans="1:11" s="1" customFormat="1" ht="16.5" customHeight="1">
      <c r="A19" s="4"/>
      <c r="B19" s="44" t="s">
        <v>47</v>
      </c>
      <c r="C19" s="162"/>
      <c r="D19" s="18">
        <f t="shared" si="0"/>
        <v>0</v>
      </c>
      <c r="E19" s="31">
        <f t="shared" si="1"/>
        <v>0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4.25" customHeight="1">
      <c r="A20" s="4"/>
      <c r="B20" s="42" t="s">
        <v>48</v>
      </c>
      <c r="C20" s="147"/>
      <c r="D20" s="12">
        <f t="shared" si="0"/>
        <v>0</v>
      </c>
      <c r="E20" s="32">
        <f t="shared" si="1"/>
        <v>0</v>
      </c>
      <c r="F20" s="147">
        <v>93</v>
      </c>
      <c r="G20" s="12">
        <f t="shared" si="2"/>
        <v>1.563130294473578</v>
      </c>
      <c r="H20" s="32">
        <f t="shared" si="3"/>
        <v>1.1498516320474776</v>
      </c>
      <c r="I20" s="147">
        <f t="shared" si="4"/>
        <v>93</v>
      </c>
      <c r="J20" s="12">
        <f t="shared" si="5"/>
        <v>1.3153242344954388</v>
      </c>
      <c r="K20" s="13">
        <f t="shared" si="6"/>
        <v>0.9739239710964499</v>
      </c>
    </row>
    <row r="21" spans="1:11" s="1" customFormat="1" ht="13.5" thickBot="1">
      <c r="A21" s="4"/>
      <c r="B21" s="42" t="s">
        <v>49</v>
      </c>
      <c r="C21" s="147"/>
      <c r="D21" s="12">
        <f t="shared" si="0"/>
        <v>0</v>
      </c>
      <c r="E21" s="32">
        <f t="shared" si="1"/>
        <v>0</v>
      </c>
      <c r="F21" s="148">
        <v>298</v>
      </c>
      <c r="G21" s="12">
        <f t="shared" si="2"/>
        <v>5.008740083366949</v>
      </c>
      <c r="H21" s="32">
        <f t="shared" si="3"/>
        <v>3.684470820969337</v>
      </c>
      <c r="I21" s="147">
        <f t="shared" si="4"/>
        <v>298</v>
      </c>
      <c r="J21" s="12">
        <f t="shared" si="5"/>
        <v>4.214694858920868</v>
      </c>
      <c r="K21" s="13">
        <f t="shared" si="6"/>
        <v>3.120745627814431</v>
      </c>
    </row>
    <row r="22" spans="1:11" s="6" customFormat="1" ht="15.75" customHeight="1" thickBot="1">
      <c r="A22" s="112" t="s">
        <v>28</v>
      </c>
      <c r="B22" s="157" t="s">
        <v>50</v>
      </c>
      <c r="C22" s="164">
        <v>858</v>
      </c>
      <c r="D22" s="106">
        <f t="shared" si="0"/>
        <v>76.54563297350343</v>
      </c>
      <c r="E22" s="107">
        <f t="shared" si="1"/>
        <v>58.72689938398357</v>
      </c>
      <c r="F22" s="150">
        <v>1144</v>
      </c>
      <c r="G22" s="106">
        <f t="shared" si="2"/>
        <v>19.228183407287887</v>
      </c>
      <c r="H22" s="107">
        <f t="shared" si="3"/>
        <v>14.144411473788328</v>
      </c>
      <c r="I22" s="161">
        <f t="shared" si="4"/>
        <v>2002</v>
      </c>
      <c r="J22" s="106">
        <f t="shared" si="5"/>
        <v>28.314829219998586</v>
      </c>
      <c r="K22" s="109">
        <f t="shared" si="6"/>
        <v>20.965546130484867</v>
      </c>
    </row>
    <row r="23" spans="1:11" s="1" customFormat="1" ht="15.75" customHeight="1">
      <c r="A23" s="4"/>
      <c r="B23" s="44" t="s">
        <v>51</v>
      </c>
      <c r="C23" s="162">
        <v>8</v>
      </c>
      <c r="D23" s="18">
        <f t="shared" si="0"/>
        <v>0.7137121955571416</v>
      </c>
      <c r="E23" s="31">
        <f t="shared" si="1"/>
        <v>0.5475701574264202</v>
      </c>
      <c r="F23" s="153">
        <v>13</v>
      </c>
      <c r="G23" s="18">
        <f t="shared" si="2"/>
        <v>0.21850208417372596</v>
      </c>
      <c r="H23" s="31">
        <f t="shared" si="3"/>
        <v>0.16073194856577647</v>
      </c>
      <c r="I23" s="153">
        <f t="shared" si="4"/>
        <v>21</v>
      </c>
      <c r="J23" s="18">
        <f t="shared" si="5"/>
        <v>0.2970086981118733</v>
      </c>
      <c r="K23" s="19">
        <f t="shared" si="6"/>
        <v>0.21991831605403708</v>
      </c>
    </row>
    <row r="24" spans="1:11" s="1" customFormat="1" ht="14.25" customHeight="1">
      <c r="A24" s="4"/>
      <c r="B24" s="42" t="s">
        <v>52</v>
      </c>
      <c r="C24" s="163">
        <v>661</v>
      </c>
      <c r="D24" s="12">
        <f t="shared" si="0"/>
        <v>58.97047015790882</v>
      </c>
      <c r="E24" s="32">
        <f t="shared" si="1"/>
        <v>45.242984257357975</v>
      </c>
      <c r="F24" s="147">
        <v>678</v>
      </c>
      <c r="G24" s="12">
        <f t="shared" si="2"/>
        <v>11.395724082291247</v>
      </c>
      <c r="H24" s="32">
        <f t="shared" si="3"/>
        <v>8.382789317507418</v>
      </c>
      <c r="I24" s="147">
        <f t="shared" si="4"/>
        <v>1339</v>
      </c>
      <c r="J24" s="12">
        <f t="shared" si="5"/>
        <v>18.937840322466588</v>
      </c>
      <c r="K24" s="13">
        <f t="shared" si="6"/>
        <v>14.022410723635982</v>
      </c>
    </row>
    <row r="25" spans="1:11" s="1" customFormat="1" ht="15.75" customHeight="1">
      <c r="A25" s="4"/>
      <c r="B25" s="42" t="s">
        <v>53</v>
      </c>
      <c r="C25" s="163">
        <v>156</v>
      </c>
      <c r="D25" s="12">
        <f t="shared" si="0"/>
        <v>13.917387813364261</v>
      </c>
      <c r="E25" s="32">
        <f t="shared" si="1"/>
        <v>10.677618069815194</v>
      </c>
      <c r="F25" s="147"/>
      <c r="G25" s="12">
        <f t="shared" si="2"/>
        <v>0</v>
      </c>
      <c r="H25" s="32">
        <f t="shared" si="3"/>
        <v>0</v>
      </c>
      <c r="I25" s="147">
        <f t="shared" si="4"/>
        <v>156</v>
      </c>
      <c r="J25" s="12">
        <f t="shared" si="5"/>
        <v>2.2063503288310584</v>
      </c>
      <c r="K25" s="13">
        <f t="shared" si="6"/>
        <v>1.633678919258561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>
        <f t="shared" si="1"/>
        <v>0</v>
      </c>
      <c r="F26" s="148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2" t="s">
        <v>18</v>
      </c>
      <c r="B27" s="157" t="s">
        <v>55</v>
      </c>
      <c r="C27" s="164">
        <v>46</v>
      </c>
      <c r="D27" s="106">
        <f t="shared" si="0"/>
        <v>4.1038451244535645</v>
      </c>
      <c r="E27" s="107">
        <f t="shared" si="1"/>
        <v>3.1485284052019167</v>
      </c>
      <c r="F27" s="150">
        <v>757</v>
      </c>
      <c r="G27" s="106">
        <f t="shared" si="2"/>
        <v>12.72354443996235</v>
      </c>
      <c r="H27" s="107">
        <f t="shared" si="3"/>
        <v>9.359545004945598</v>
      </c>
      <c r="I27" s="161">
        <f t="shared" si="4"/>
        <v>803</v>
      </c>
      <c r="J27" s="106">
        <f t="shared" si="5"/>
        <v>11.357046884944488</v>
      </c>
      <c r="K27" s="109">
        <f t="shared" si="6"/>
        <v>8.409257513875799</v>
      </c>
    </row>
    <row r="28" spans="1:11" s="1" customFormat="1" ht="12.75">
      <c r="A28" s="4"/>
      <c r="B28" s="44" t="s">
        <v>56</v>
      </c>
      <c r="C28" s="162">
        <v>1</v>
      </c>
      <c r="D28" s="18">
        <f t="shared" si="0"/>
        <v>0.0892140244446427</v>
      </c>
      <c r="E28" s="31">
        <f t="shared" si="1"/>
        <v>0.06844626967830253</v>
      </c>
      <c r="F28" s="153">
        <v>60</v>
      </c>
      <c r="G28" s="18">
        <f>F28*1000/$G$2</f>
        <v>1.008471157724889</v>
      </c>
      <c r="H28" s="31">
        <f t="shared" si="3"/>
        <v>0.7418397626112759</v>
      </c>
      <c r="I28" s="153">
        <f t="shared" si="4"/>
        <v>61</v>
      </c>
      <c r="J28" s="18">
        <f t="shared" si="5"/>
        <v>0.8627395516582985</v>
      </c>
      <c r="K28" s="19">
        <f t="shared" si="6"/>
        <v>0.6388103466331553</v>
      </c>
    </row>
    <row r="29" spans="1:11" s="1" customFormat="1" ht="13.5" customHeight="1">
      <c r="A29" s="4"/>
      <c r="B29" s="42" t="s">
        <v>57</v>
      </c>
      <c r="C29" s="163">
        <v>42</v>
      </c>
      <c r="D29" s="12">
        <f t="shared" si="0"/>
        <v>3.7469890266749935</v>
      </c>
      <c r="E29" s="32">
        <f t="shared" si="1"/>
        <v>2.8747433264887063</v>
      </c>
      <c r="F29" s="147">
        <v>16</v>
      </c>
      <c r="G29" s="12">
        <f t="shared" si="2"/>
        <v>0.26892564205997044</v>
      </c>
      <c r="H29" s="32">
        <f t="shared" si="3"/>
        <v>0.19782393669634027</v>
      </c>
      <c r="I29" s="147">
        <f t="shared" si="4"/>
        <v>58</v>
      </c>
      <c r="J29" s="12">
        <f t="shared" si="5"/>
        <v>0.8203097376423166</v>
      </c>
      <c r="K29" s="13">
        <f t="shared" si="6"/>
        <v>0.6073934443397214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>
        <f t="shared" si="1"/>
        <v>0</v>
      </c>
      <c r="F30" s="154">
        <v>74</v>
      </c>
      <c r="G30" s="12">
        <f t="shared" si="2"/>
        <v>1.243781094527363</v>
      </c>
      <c r="H30" s="32">
        <f t="shared" si="3"/>
        <v>0.9149357072205737</v>
      </c>
      <c r="I30" s="147">
        <f t="shared" si="4"/>
        <v>74</v>
      </c>
      <c r="J30" s="12">
        <f t="shared" si="5"/>
        <v>1.0466020790608868</v>
      </c>
      <c r="K30" s="13">
        <f t="shared" si="6"/>
        <v>0.7749502565713687</v>
      </c>
    </row>
    <row r="31" spans="1:11" s="1" customFormat="1" ht="16.5" customHeight="1" thickBot="1">
      <c r="A31" s="5"/>
      <c r="B31" s="42" t="s">
        <v>59</v>
      </c>
      <c r="C31" s="163"/>
      <c r="D31" s="12">
        <f t="shared" si="0"/>
        <v>0</v>
      </c>
      <c r="E31" s="32">
        <f t="shared" si="1"/>
        <v>0</v>
      </c>
      <c r="F31" s="151">
        <v>129</v>
      </c>
      <c r="G31" s="12">
        <f t="shared" si="2"/>
        <v>2.1682129891085116</v>
      </c>
      <c r="H31" s="32">
        <f t="shared" si="3"/>
        <v>1.5949554896142433</v>
      </c>
      <c r="I31" s="147">
        <f t="shared" si="4"/>
        <v>129</v>
      </c>
      <c r="J31" s="12">
        <f t="shared" si="5"/>
        <v>1.8244820026872215</v>
      </c>
      <c r="K31" s="13">
        <f t="shared" si="6"/>
        <v>1.3509267986176563</v>
      </c>
    </row>
    <row r="32" spans="1:11" s="1" customFormat="1" ht="16.5" customHeight="1" thickBot="1">
      <c r="A32" s="112" t="s">
        <v>77</v>
      </c>
      <c r="B32" s="104" t="s">
        <v>63</v>
      </c>
      <c r="C32" s="164">
        <v>6</v>
      </c>
      <c r="D32" s="106">
        <f t="shared" si="0"/>
        <v>0.5352841466678562</v>
      </c>
      <c r="E32" s="107">
        <f t="shared" si="1"/>
        <v>0.4106776180698152</v>
      </c>
      <c r="F32" s="150">
        <v>75</v>
      </c>
      <c r="G32" s="106">
        <f>F32*1000/$G$2</f>
        <v>1.2605889471561114</v>
      </c>
      <c r="H32" s="107">
        <f t="shared" si="3"/>
        <v>0.9272997032640949</v>
      </c>
      <c r="I32" s="161">
        <f>SUM(C32,F32)</f>
        <v>81</v>
      </c>
      <c r="J32" s="106">
        <f>I32*1000/$J$2</f>
        <v>1.1456049784315112</v>
      </c>
      <c r="K32" s="109">
        <f t="shared" si="6"/>
        <v>0.8482563619227145</v>
      </c>
    </row>
    <row r="33" spans="1:11" s="1" customFormat="1" ht="28.5" customHeight="1" thickBot="1">
      <c r="A33" s="112" t="s">
        <v>78</v>
      </c>
      <c r="B33" s="104" t="s">
        <v>64</v>
      </c>
      <c r="C33" s="164"/>
      <c r="D33" s="106">
        <f t="shared" si="0"/>
        <v>0</v>
      </c>
      <c r="E33" s="107">
        <f t="shared" si="1"/>
        <v>0</v>
      </c>
      <c r="F33" s="150">
        <v>321</v>
      </c>
      <c r="G33" s="106">
        <f>F33*1000/$G$2</f>
        <v>5.395320693828157</v>
      </c>
      <c r="H33" s="107">
        <f t="shared" si="3"/>
        <v>3.9688427299703264</v>
      </c>
      <c r="I33" s="161">
        <f>SUM(C33,F33)</f>
        <v>321</v>
      </c>
      <c r="J33" s="106">
        <f>I33*1000/$J$2</f>
        <v>4.539990099710063</v>
      </c>
      <c r="K33" s="109">
        <f t="shared" si="6"/>
        <v>3.3616085453974236</v>
      </c>
    </row>
    <row r="34" spans="1:11" s="6" customFormat="1" ht="21" customHeight="1" thickBot="1">
      <c r="A34" s="112" t="s">
        <v>19</v>
      </c>
      <c r="B34" s="157" t="s">
        <v>60</v>
      </c>
      <c r="C34" s="164">
        <v>40</v>
      </c>
      <c r="D34" s="106">
        <f t="shared" si="0"/>
        <v>3.568560977785708</v>
      </c>
      <c r="E34" s="107">
        <f t="shared" si="1"/>
        <v>2.737850787132101</v>
      </c>
      <c r="F34" s="150">
        <v>559</v>
      </c>
      <c r="G34" s="106">
        <f t="shared" si="2"/>
        <v>9.395589619470217</v>
      </c>
      <c r="H34" s="107">
        <f t="shared" si="3"/>
        <v>6.911473788328387</v>
      </c>
      <c r="I34" s="161">
        <f t="shared" si="4"/>
        <v>599</v>
      </c>
      <c r="J34" s="106">
        <f t="shared" si="5"/>
        <v>8.471819531857719</v>
      </c>
      <c r="K34" s="109">
        <f t="shared" si="6"/>
        <v>6.272908157922296</v>
      </c>
    </row>
    <row r="35" spans="1:11" s="1" customFormat="1" ht="12.75">
      <c r="A35" s="4"/>
      <c r="B35" s="44" t="s">
        <v>61</v>
      </c>
      <c r="C35" s="162">
        <v>30</v>
      </c>
      <c r="D35" s="25">
        <f t="shared" si="0"/>
        <v>2.676420733339281</v>
      </c>
      <c r="E35" s="36">
        <f t="shared" si="1"/>
        <v>2.0533880903490758</v>
      </c>
      <c r="F35" s="153">
        <v>431</v>
      </c>
      <c r="G35" s="25">
        <f t="shared" si="2"/>
        <v>7.244184482990453</v>
      </c>
      <c r="H35" s="36">
        <f t="shared" si="3"/>
        <v>5.3288822947576655</v>
      </c>
      <c r="I35" s="153">
        <f t="shared" si="4"/>
        <v>461</v>
      </c>
      <c r="J35" s="25">
        <f t="shared" si="5"/>
        <v>6.520048087122551</v>
      </c>
      <c r="K35" s="26">
        <f t="shared" si="6"/>
        <v>4.8277306524243375</v>
      </c>
    </row>
    <row r="36" spans="1:11" s="1" customFormat="1" ht="14.25" customHeight="1">
      <c r="A36" s="4"/>
      <c r="B36" s="47" t="s">
        <v>31</v>
      </c>
      <c r="C36" s="163">
        <v>20</v>
      </c>
      <c r="D36" s="27">
        <f t="shared" si="0"/>
        <v>1.784280488892854</v>
      </c>
      <c r="E36" s="37">
        <f t="shared" si="1"/>
        <v>1.3689253935660506</v>
      </c>
      <c r="F36" s="147">
        <v>303</v>
      </c>
      <c r="G36" s="27">
        <f t="shared" si="2"/>
        <v>5.09277934651069</v>
      </c>
      <c r="H36" s="37">
        <f t="shared" si="3"/>
        <v>3.7462908011869436</v>
      </c>
      <c r="I36" s="147">
        <f t="shared" si="4"/>
        <v>323</v>
      </c>
      <c r="J36" s="27">
        <f t="shared" si="5"/>
        <v>4.568276642387384</v>
      </c>
      <c r="K36" s="28">
        <f t="shared" si="6"/>
        <v>3.3825531469263797</v>
      </c>
    </row>
    <row r="37" spans="1:11" s="1" customFormat="1" ht="15" customHeight="1" thickBot="1">
      <c r="A37" s="16"/>
      <c r="B37" s="42" t="s">
        <v>81</v>
      </c>
      <c r="C37" s="163">
        <v>10</v>
      </c>
      <c r="D37" s="27">
        <f t="shared" si="0"/>
        <v>0.892140244446427</v>
      </c>
      <c r="E37" s="37">
        <f t="shared" si="1"/>
        <v>0.6844626967830253</v>
      </c>
      <c r="F37" s="155">
        <v>128</v>
      </c>
      <c r="G37" s="27">
        <f t="shared" si="2"/>
        <v>2.1514051364797635</v>
      </c>
      <c r="H37" s="37">
        <f t="shared" si="3"/>
        <v>1.5825914935707222</v>
      </c>
      <c r="I37" s="147">
        <f t="shared" si="4"/>
        <v>138</v>
      </c>
      <c r="J37" s="27">
        <f t="shared" si="5"/>
        <v>1.9517714447351673</v>
      </c>
      <c r="K37" s="28">
        <f t="shared" si="6"/>
        <v>1.4451775054979579</v>
      </c>
    </row>
    <row r="38" spans="1:11" s="6" customFormat="1" ht="24" customHeight="1" thickBot="1">
      <c r="A38" s="112" t="s">
        <v>20</v>
      </c>
      <c r="B38" s="104" t="s">
        <v>32</v>
      </c>
      <c r="C38" s="164">
        <v>68</v>
      </c>
      <c r="D38" s="106">
        <f t="shared" si="0"/>
        <v>6.0665536622357035</v>
      </c>
      <c r="E38" s="107">
        <f t="shared" si="1"/>
        <v>4.654346338124572</v>
      </c>
      <c r="F38" s="150">
        <v>1444</v>
      </c>
      <c r="G38" s="106">
        <f t="shared" si="2"/>
        <v>24.27053919591233</v>
      </c>
      <c r="H38" s="107">
        <f t="shared" si="3"/>
        <v>17.85361028684471</v>
      </c>
      <c r="I38" s="161">
        <f t="shared" si="4"/>
        <v>1512</v>
      </c>
      <c r="J38" s="106">
        <f t="shared" si="5"/>
        <v>21.384626264054877</v>
      </c>
      <c r="K38" s="128">
        <f t="shared" si="6"/>
        <v>15.83411875589067</v>
      </c>
    </row>
    <row r="39" spans="1:11" s="1" customFormat="1" ht="12.75">
      <c r="A39" s="4"/>
      <c r="B39" s="44" t="s">
        <v>62</v>
      </c>
      <c r="C39" s="162">
        <v>17</v>
      </c>
      <c r="D39" s="18">
        <f t="shared" si="0"/>
        <v>1.5166384155589259</v>
      </c>
      <c r="E39" s="31">
        <f t="shared" si="1"/>
        <v>1.163586584531143</v>
      </c>
      <c r="F39" s="153">
        <v>415</v>
      </c>
      <c r="G39" s="18">
        <f t="shared" si="2"/>
        <v>6.975258840930483</v>
      </c>
      <c r="H39" s="31">
        <f t="shared" si="3"/>
        <v>5.131058358061326</v>
      </c>
      <c r="I39" s="153">
        <f t="shared" si="4"/>
        <v>432</v>
      </c>
      <c r="J39" s="18">
        <f t="shared" si="5"/>
        <v>6.109893218301393</v>
      </c>
      <c r="K39" s="19">
        <f t="shared" si="6"/>
        <v>4.524033930254477</v>
      </c>
    </row>
    <row r="40" spans="1:11" s="1" customFormat="1" ht="12.75">
      <c r="A40" s="4"/>
      <c r="B40" s="42" t="s">
        <v>34</v>
      </c>
      <c r="C40" s="163">
        <v>2</v>
      </c>
      <c r="D40" s="12">
        <f t="shared" si="0"/>
        <v>0.1784280488892854</v>
      </c>
      <c r="E40" s="32">
        <f t="shared" si="1"/>
        <v>0.13689253935660506</v>
      </c>
      <c r="F40" s="147">
        <v>19</v>
      </c>
      <c r="G40" s="12">
        <f t="shared" si="2"/>
        <v>0.31934919994621486</v>
      </c>
      <c r="H40" s="32">
        <f t="shared" si="3"/>
        <v>0.23491592482690404</v>
      </c>
      <c r="I40" s="147">
        <f t="shared" si="4"/>
        <v>21</v>
      </c>
      <c r="J40" s="12">
        <f t="shared" si="5"/>
        <v>0.2970086981118733</v>
      </c>
      <c r="K40" s="13">
        <f t="shared" si="6"/>
        <v>0.21991831605403708</v>
      </c>
    </row>
    <row r="41" spans="1:11" s="1" customFormat="1" ht="12.75">
      <c r="A41" s="4"/>
      <c r="B41" s="42" t="s">
        <v>25</v>
      </c>
      <c r="C41" s="163"/>
      <c r="D41" s="12">
        <f t="shared" si="0"/>
        <v>0</v>
      </c>
      <c r="E41" s="32">
        <f t="shared" si="1"/>
        <v>0</v>
      </c>
      <c r="F41" s="147">
        <v>8</v>
      </c>
      <c r="G41" s="12">
        <f t="shared" si="2"/>
        <v>0.13446282102998522</v>
      </c>
      <c r="H41" s="32">
        <f t="shared" si="3"/>
        <v>0.09891196834817013</v>
      </c>
      <c r="I41" s="147">
        <f t="shared" si="4"/>
        <v>8</v>
      </c>
      <c r="J41" s="12">
        <f t="shared" si="5"/>
        <v>0.11314617070928505</v>
      </c>
      <c r="K41" s="13">
        <f t="shared" si="6"/>
        <v>0.08377840611582364</v>
      </c>
    </row>
    <row r="42" spans="1:11" s="1" customFormat="1" ht="13.5" thickBot="1">
      <c r="A42" s="5"/>
      <c r="B42" s="42" t="s">
        <v>35</v>
      </c>
      <c r="C42" s="163">
        <v>21</v>
      </c>
      <c r="D42" s="12">
        <f t="shared" si="0"/>
        <v>1.8734945133374967</v>
      </c>
      <c r="E42" s="32">
        <f t="shared" si="1"/>
        <v>1.4373716632443532</v>
      </c>
      <c r="F42" s="148">
        <v>349</v>
      </c>
      <c r="G42" s="12">
        <f t="shared" si="2"/>
        <v>5.865940567433105</v>
      </c>
      <c r="H42" s="32">
        <f t="shared" si="3"/>
        <v>4.315034619188922</v>
      </c>
      <c r="I42" s="147">
        <f t="shared" si="4"/>
        <v>370</v>
      </c>
      <c r="J42" s="12">
        <f t="shared" si="5"/>
        <v>5.233010395304434</v>
      </c>
      <c r="K42" s="13">
        <f t="shared" si="6"/>
        <v>3.8747512828568436</v>
      </c>
    </row>
    <row r="43" spans="1:11" s="6" customFormat="1" ht="28.5" customHeight="1" thickBot="1">
      <c r="A43" s="112" t="s">
        <v>21</v>
      </c>
      <c r="B43" s="104" t="s">
        <v>66</v>
      </c>
      <c r="C43" s="164">
        <v>14</v>
      </c>
      <c r="D43" s="106">
        <f t="shared" si="0"/>
        <v>1.2489963422249977</v>
      </c>
      <c r="E43" s="107">
        <f t="shared" si="1"/>
        <v>0.9582477754962354</v>
      </c>
      <c r="F43" s="150"/>
      <c r="G43" s="106">
        <f t="shared" si="2"/>
        <v>0</v>
      </c>
      <c r="H43" s="107">
        <f t="shared" si="3"/>
        <v>0</v>
      </c>
      <c r="I43" s="161">
        <f t="shared" si="4"/>
        <v>14</v>
      </c>
      <c r="J43" s="106">
        <f t="shared" si="5"/>
        <v>0.19800579874124885</v>
      </c>
      <c r="K43" s="128">
        <f t="shared" si="6"/>
        <v>0.14661221070269137</v>
      </c>
    </row>
    <row r="44" spans="1:11" s="1" customFormat="1" ht="27" customHeight="1">
      <c r="A44" s="9"/>
      <c r="B44" s="160" t="s">
        <v>85</v>
      </c>
      <c r="C44" s="162"/>
      <c r="D44" s="18">
        <f t="shared" si="0"/>
        <v>0</v>
      </c>
      <c r="E44" s="31">
        <f t="shared" si="1"/>
        <v>0</v>
      </c>
      <c r="F44" s="158"/>
      <c r="G44" s="18">
        <f t="shared" si="2"/>
        <v>0</v>
      </c>
      <c r="H44" s="31">
        <f t="shared" si="3"/>
        <v>0</v>
      </c>
      <c r="I44" s="153">
        <f t="shared" si="4"/>
        <v>0</v>
      </c>
      <c r="J44" s="18">
        <f t="shared" si="5"/>
        <v>0</v>
      </c>
      <c r="K44" s="19">
        <f t="shared" si="6"/>
        <v>0</v>
      </c>
    </row>
    <row r="45" spans="1:11" s="1" customFormat="1" ht="16.5" customHeight="1" thickBot="1">
      <c r="A45" s="4"/>
      <c r="B45" s="47" t="s">
        <v>82</v>
      </c>
      <c r="C45" s="163">
        <v>9</v>
      </c>
      <c r="D45" s="12">
        <f t="shared" si="0"/>
        <v>0.8029262200017843</v>
      </c>
      <c r="E45" s="32">
        <f t="shared" si="1"/>
        <v>0.6160164271047228</v>
      </c>
      <c r="F45" s="156"/>
      <c r="G45" s="12">
        <f t="shared" si="2"/>
        <v>0</v>
      </c>
      <c r="H45" s="32">
        <f t="shared" si="3"/>
        <v>0</v>
      </c>
      <c r="I45" s="147">
        <f t="shared" si="4"/>
        <v>9</v>
      </c>
      <c r="J45" s="12">
        <f t="shared" si="5"/>
        <v>0.12728944204794568</v>
      </c>
      <c r="K45" s="13">
        <f t="shared" si="6"/>
        <v>0.0942507068803016</v>
      </c>
    </row>
    <row r="46" spans="1:11" s="1" customFormat="1" ht="18" customHeight="1" thickBot="1">
      <c r="A46" s="112" t="s">
        <v>79</v>
      </c>
      <c r="B46" s="104" t="s">
        <v>65</v>
      </c>
      <c r="C46" s="164">
        <v>4</v>
      </c>
      <c r="D46" s="106">
        <f t="shared" si="0"/>
        <v>0.3568560977785708</v>
      </c>
      <c r="E46" s="107">
        <f t="shared" si="1"/>
        <v>0.2737850787132101</v>
      </c>
      <c r="F46" s="150"/>
      <c r="G46" s="106">
        <f>F46*1000/$G$2</f>
        <v>0</v>
      </c>
      <c r="H46" s="107">
        <f t="shared" si="3"/>
        <v>0</v>
      </c>
      <c r="I46" s="161">
        <f>SUM(C46,F46)</f>
        <v>4</v>
      </c>
      <c r="J46" s="106">
        <f>I46*1000/$J$2</f>
        <v>0.056573085354642526</v>
      </c>
      <c r="K46" s="109">
        <f t="shared" si="6"/>
        <v>0.04188920305791182</v>
      </c>
    </row>
    <row r="47" spans="1:11" s="6" customFormat="1" ht="21" customHeight="1" thickBot="1">
      <c r="A47" s="112" t="s">
        <v>29</v>
      </c>
      <c r="B47" s="104" t="s">
        <v>67</v>
      </c>
      <c r="C47" s="164">
        <v>18</v>
      </c>
      <c r="D47" s="106">
        <f t="shared" si="0"/>
        <v>1.6058524400035685</v>
      </c>
      <c r="E47" s="107">
        <f t="shared" si="1"/>
        <v>1.2320328542094456</v>
      </c>
      <c r="F47" s="150">
        <v>139</v>
      </c>
      <c r="G47" s="106">
        <f t="shared" si="2"/>
        <v>2.336291515395993</v>
      </c>
      <c r="H47" s="107">
        <f t="shared" si="3"/>
        <v>1.718595450049456</v>
      </c>
      <c r="I47" s="161">
        <f t="shared" si="4"/>
        <v>157</v>
      </c>
      <c r="J47" s="106">
        <f t="shared" si="5"/>
        <v>2.220493600169719</v>
      </c>
      <c r="K47" s="109">
        <f t="shared" si="6"/>
        <v>1.644151220023039</v>
      </c>
    </row>
    <row r="48" spans="1:11" s="6" customFormat="1" ht="21.75" customHeight="1" thickBot="1">
      <c r="A48" s="112" t="s">
        <v>30</v>
      </c>
      <c r="B48" s="104" t="s">
        <v>68</v>
      </c>
      <c r="C48" s="164">
        <v>124</v>
      </c>
      <c r="D48" s="106">
        <f t="shared" si="0"/>
        <v>11.062539031135694</v>
      </c>
      <c r="E48" s="107">
        <f t="shared" si="1"/>
        <v>8.487337440109513</v>
      </c>
      <c r="F48" s="150">
        <v>190</v>
      </c>
      <c r="G48" s="106">
        <f t="shared" si="2"/>
        <v>3.193491999462149</v>
      </c>
      <c r="H48" s="107">
        <f t="shared" si="3"/>
        <v>2.3491592482690407</v>
      </c>
      <c r="I48" s="161">
        <f t="shared" si="4"/>
        <v>314</v>
      </c>
      <c r="J48" s="106">
        <f t="shared" si="5"/>
        <v>4.440987200339438</v>
      </c>
      <c r="K48" s="109">
        <f t="shared" si="6"/>
        <v>3.288302440046078</v>
      </c>
    </row>
    <row r="49" spans="1:11" s="1" customFormat="1" ht="15.75" customHeight="1">
      <c r="A49" s="4"/>
      <c r="B49" s="44" t="s">
        <v>69</v>
      </c>
      <c r="C49" s="162"/>
      <c r="D49" s="18">
        <f t="shared" si="0"/>
        <v>0</v>
      </c>
      <c r="E49" s="31">
        <f t="shared" si="1"/>
        <v>0</v>
      </c>
      <c r="F49" s="153">
        <v>39</v>
      </c>
      <c r="G49" s="18">
        <f t="shared" si="2"/>
        <v>0.6555062525211779</v>
      </c>
      <c r="H49" s="31">
        <f t="shared" si="3"/>
        <v>0.4821958456973294</v>
      </c>
      <c r="I49" s="153">
        <f t="shared" si="4"/>
        <v>39</v>
      </c>
      <c r="J49" s="18">
        <f t="shared" si="5"/>
        <v>0.5515875822077646</v>
      </c>
      <c r="K49" s="19">
        <f t="shared" si="6"/>
        <v>0.40841972981464025</v>
      </c>
    </row>
    <row r="50" spans="1:11" s="1" customFormat="1" ht="12.75">
      <c r="A50" s="4"/>
      <c r="B50" s="42" t="s">
        <v>73</v>
      </c>
      <c r="C50" s="163"/>
      <c r="D50" s="12">
        <f t="shared" si="0"/>
        <v>0</v>
      </c>
      <c r="E50" s="32">
        <f t="shared" si="1"/>
        <v>0</v>
      </c>
      <c r="F50" s="147"/>
      <c r="G50" s="12">
        <f t="shared" si="2"/>
        <v>0</v>
      </c>
      <c r="H50" s="32">
        <f t="shared" si="3"/>
        <v>0</v>
      </c>
      <c r="I50" s="147">
        <f t="shared" si="4"/>
        <v>0</v>
      </c>
      <c r="J50" s="12">
        <f t="shared" si="5"/>
        <v>0</v>
      </c>
      <c r="K50" s="13">
        <f t="shared" si="6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0"/>
        <v>0</v>
      </c>
      <c r="E51" s="32">
        <f t="shared" si="1"/>
        <v>0</v>
      </c>
      <c r="F51" s="147">
        <v>2</v>
      </c>
      <c r="G51" s="12">
        <f t="shared" si="2"/>
        <v>0.033615705257496305</v>
      </c>
      <c r="H51" s="32">
        <f t="shared" si="3"/>
        <v>0.024727992087042534</v>
      </c>
      <c r="I51" s="147">
        <f t="shared" si="4"/>
        <v>2</v>
      </c>
      <c r="J51" s="12">
        <f t="shared" si="5"/>
        <v>0.028286542677321263</v>
      </c>
      <c r="K51" s="13">
        <f t="shared" si="6"/>
        <v>0.02094460152895591</v>
      </c>
    </row>
    <row r="52" spans="1:11" s="1" customFormat="1" ht="12.75">
      <c r="A52" s="4"/>
      <c r="B52" s="42" t="s">
        <v>74</v>
      </c>
      <c r="C52" s="163"/>
      <c r="D52" s="12">
        <f t="shared" si="0"/>
        <v>0</v>
      </c>
      <c r="E52" s="32">
        <f t="shared" si="1"/>
        <v>0</v>
      </c>
      <c r="F52" s="147"/>
      <c r="G52" s="12">
        <f t="shared" si="2"/>
        <v>0</v>
      </c>
      <c r="H52" s="32">
        <f t="shared" si="3"/>
        <v>0</v>
      </c>
      <c r="I52" s="147"/>
      <c r="J52" s="12">
        <f t="shared" si="5"/>
        <v>0</v>
      </c>
      <c r="K52" s="13">
        <f t="shared" si="6"/>
        <v>0</v>
      </c>
    </row>
    <row r="53" spans="1:11" s="1" customFormat="1" ht="15.75" customHeight="1">
      <c r="A53" s="4"/>
      <c r="B53" s="42" t="s">
        <v>71</v>
      </c>
      <c r="C53" s="163"/>
      <c r="D53" s="12">
        <f t="shared" si="0"/>
        <v>0</v>
      </c>
      <c r="E53" s="32">
        <f t="shared" si="1"/>
        <v>0</v>
      </c>
      <c r="F53" s="147"/>
      <c r="G53" s="12">
        <f t="shared" si="2"/>
        <v>0</v>
      </c>
      <c r="H53" s="32">
        <f t="shared" si="3"/>
        <v>0</v>
      </c>
      <c r="I53" s="147">
        <f t="shared" si="4"/>
        <v>0</v>
      </c>
      <c r="J53" s="12">
        <f t="shared" si="5"/>
        <v>0</v>
      </c>
      <c r="K53" s="13">
        <f t="shared" si="6"/>
        <v>0</v>
      </c>
    </row>
    <row r="54" spans="1:11" s="1" customFormat="1" ht="12.75">
      <c r="A54" s="4"/>
      <c r="B54" s="42" t="s">
        <v>75</v>
      </c>
      <c r="C54" s="163"/>
      <c r="D54" s="12">
        <f t="shared" si="0"/>
        <v>0</v>
      </c>
      <c r="E54" s="32">
        <f t="shared" si="1"/>
        <v>0</v>
      </c>
      <c r="F54" s="147"/>
      <c r="G54" s="12">
        <f t="shared" si="2"/>
        <v>0</v>
      </c>
      <c r="H54" s="32">
        <f t="shared" si="3"/>
        <v>0</v>
      </c>
      <c r="I54" s="147"/>
      <c r="J54" s="12">
        <f t="shared" si="5"/>
        <v>0</v>
      </c>
      <c r="K54" s="13">
        <f t="shared" si="6"/>
        <v>0</v>
      </c>
    </row>
    <row r="55" spans="1:11" s="1" customFormat="1" ht="15.75" customHeight="1">
      <c r="A55" s="4"/>
      <c r="B55" s="42" t="s">
        <v>72</v>
      </c>
      <c r="C55" s="163"/>
      <c r="D55" s="12">
        <f t="shared" si="0"/>
        <v>0</v>
      </c>
      <c r="E55" s="32">
        <f t="shared" si="1"/>
        <v>0</v>
      </c>
      <c r="F55" s="147"/>
      <c r="G55" s="12">
        <f t="shared" si="2"/>
        <v>0</v>
      </c>
      <c r="H55" s="32">
        <f t="shared" si="3"/>
        <v>0</v>
      </c>
      <c r="I55" s="147">
        <f t="shared" si="4"/>
        <v>0</v>
      </c>
      <c r="J55" s="12">
        <f t="shared" si="5"/>
        <v>0</v>
      </c>
      <c r="K55" s="13">
        <f t="shared" si="6"/>
        <v>0</v>
      </c>
    </row>
    <row r="56" spans="1:11" s="1" customFormat="1" ht="12.75">
      <c r="A56" s="4"/>
      <c r="B56" s="42" t="s">
        <v>76</v>
      </c>
      <c r="C56" s="163"/>
      <c r="D56" s="12">
        <f t="shared" si="0"/>
        <v>0</v>
      </c>
      <c r="E56" s="32">
        <f t="shared" si="1"/>
        <v>0</v>
      </c>
      <c r="F56" s="147"/>
      <c r="G56" s="12">
        <f t="shared" si="2"/>
        <v>0</v>
      </c>
      <c r="H56" s="32">
        <f t="shared" si="3"/>
        <v>0</v>
      </c>
      <c r="I56" s="147"/>
      <c r="J56" s="12">
        <f t="shared" si="5"/>
        <v>0</v>
      </c>
      <c r="K56" s="13">
        <f t="shared" si="6"/>
        <v>0</v>
      </c>
    </row>
    <row r="57" spans="1:11" s="1" customFormat="1" ht="16.5" customHeight="1" thickBot="1">
      <c r="A57" s="4"/>
      <c r="B57" s="42" t="s">
        <v>33</v>
      </c>
      <c r="C57" s="168">
        <v>39</v>
      </c>
      <c r="D57" s="12">
        <f t="shared" si="0"/>
        <v>3.4793469533410653</v>
      </c>
      <c r="E57" s="32">
        <f>C57*100/C$58</f>
        <v>2.6694045174537986</v>
      </c>
      <c r="F57" s="154">
        <v>92</v>
      </c>
      <c r="G57" s="12">
        <f t="shared" si="2"/>
        <v>1.5463224418448298</v>
      </c>
      <c r="H57" s="32">
        <f>F57*100/F$58</f>
        <v>1.1374876360039565</v>
      </c>
      <c r="I57" s="147">
        <f t="shared" si="4"/>
        <v>131</v>
      </c>
      <c r="J57" s="12">
        <f t="shared" si="5"/>
        <v>1.8527685453645428</v>
      </c>
      <c r="K57" s="13">
        <f t="shared" si="6"/>
        <v>1.3718714001466121</v>
      </c>
    </row>
    <row r="58" spans="1:11" s="6" customFormat="1" ht="18" customHeight="1" thickBot="1">
      <c r="A58" s="86"/>
      <c r="B58" s="159" t="s">
        <v>22</v>
      </c>
      <c r="C58" s="164">
        <f>C48+C47+C46+C43+C38+C34+C33+C32+C27+C22+C18+C17+C16+C14+C13+C11+C10+C8+C5</f>
        <v>1461</v>
      </c>
      <c r="D58" s="259">
        <f t="shared" si="0"/>
        <v>130.34168971362297</v>
      </c>
      <c r="E58" s="107"/>
      <c r="F58" s="161">
        <f>F48+F47+F46+F43+F38+F34+F33+F32+F27+F22+F18+F17+F16+F14+F13+F11+F10+F8+F5</f>
        <v>8088</v>
      </c>
      <c r="G58" s="259">
        <f t="shared" si="2"/>
        <v>135.94191206131504</v>
      </c>
      <c r="H58" s="107"/>
      <c r="I58" s="161">
        <f>I48+I47+I46+I43+I38+I34+I33+I32+I27+I22+I18+I17+I16+I14+I13+I11+I10+I8+I5</f>
        <v>9549</v>
      </c>
      <c r="J58" s="259">
        <f t="shared" si="5"/>
        <v>135.05409801287038</v>
      </c>
      <c r="K58" s="109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40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5.5" customHeight="1">
      <c r="A1" s="264" t="s">
        <v>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2164</v>
      </c>
      <c r="E2" s="23"/>
      <c r="F2" s="23"/>
      <c r="G2" s="50">
        <v>10926.5</v>
      </c>
      <c r="H2" s="2"/>
      <c r="I2" s="2"/>
      <c r="J2" s="50">
        <f>SUM(D2:G2)</f>
        <v>13090.5</v>
      </c>
      <c r="K2" s="2"/>
    </row>
    <row r="3" spans="1:11" ht="19.5" customHeight="1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19" t="s">
        <v>9</v>
      </c>
      <c r="B5" s="113" t="s">
        <v>26</v>
      </c>
      <c r="C5" s="108"/>
      <c r="D5" s="106">
        <f aca="true" t="shared" si="0" ref="D5:D58">C5*1000/$D$2</f>
        <v>0</v>
      </c>
      <c r="E5" s="107" t="e">
        <f aca="true" t="shared" si="1" ref="E5:E56">C5*100/C$58</f>
        <v>#DIV/0!</v>
      </c>
      <c r="F5" s="88"/>
      <c r="G5" s="106">
        <f aca="true" t="shared" si="2" ref="G5:G58">F5*1000/$G$2</f>
        <v>0</v>
      </c>
      <c r="H5" s="107" t="e">
        <f aca="true" t="shared" si="3" ref="H5:H56">F5*100/F$58</f>
        <v>#DIV/0!</v>
      </c>
      <c r="I5" s="108">
        <f aca="true" t="shared" si="4" ref="I5:I57">SUM(C5,F5)</f>
        <v>0</v>
      </c>
      <c r="J5" s="106">
        <f aca="true" t="shared" si="5" ref="J5:J58">I5*1000/$J$2</f>
        <v>0</v>
      </c>
      <c r="K5" s="109" t="e">
        <f aca="true" t="shared" si="6" ref="K5:K57">I5*100/I$58</f>
        <v>#DIV/0!</v>
      </c>
    </row>
    <row r="6" spans="1:11" s="1" customFormat="1" ht="12.75" customHeight="1">
      <c r="A6" s="4"/>
      <c r="B6" s="44" t="s">
        <v>36</v>
      </c>
      <c r="C6" s="94"/>
      <c r="D6" s="18">
        <f t="shared" si="0"/>
        <v>0</v>
      </c>
      <c r="E6" s="31" t="e">
        <f t="shared" si="1"/>
        <v>#DIV/0!</v>
      </c>
      <c r="F6" s="38"/>
      <c r="G6" s="18">
        <f t="shared" si="2"/>
        <v>0</v>
      </c>
      <c r="H6" s="31" t="e">
        <f t="shared" si="3"/>
        <v>#DIV/0!</v>
      </c>
      <c r="I6" s="38">
        <f t="shared" si="4"/>
        <v>0</v>
      </c>
      <c r="J6" s="18">
        <f t="shared" si="5"/>
        <v>0</v>
      </c>
      <c r="K6" s="19" t="e">
        <f t="shared" si="6"/>
        <v>#DIV/0!</v>
      </c>
    </row>
    <row r="7" spans="1:11" s="1" customFormat="1" ht="12.75" customHeight="1" thickBot="1">
      <c r="A7" s="4"/>
      <c r="B7" s="43" t="s">
        <v>37</v>
      </c>
      <c r="C7" s="95"/>
      <c r="D7" s="12">
        <f t="shared" si="0"/>
        <v>0</v>
      </c>
      <c r="E7" s="32" t="e">
        <f t="shared" si="1"/>
        <v>#DIV/0!</v>
      </c>
      <c r="F7" s="40"/>
      <c r="G7" s="14">
        <f t="shared" si="2"/>
        <v>0</v>
      </c>
      <c r="H7" s="35" t="e">
        <f t="shared" si="3"/>
        <v>#DIV/0!</v>
      </c>
      <c r="I7" s="39">
        <f t="shared" si="4"/>
        <v>0</v>
      </c>
      <c r="J7" s="14">
        <f t="shared" si="5"/>
        <v>0</v>
      </c>
      <c r="K7" s="13" t="e">
        <f t="shared" si="6"/>
        <v>#DIV/0!</v>
      </c>
    </row>
    <row r="8" spans="1:11" ht="13.5" customHeight="1" thickBot="1">
      <c r="A8" s="119" t="s">
        <v>10</v>
      </c>
      <c r="B8" s="113" t="s">
        <v>38</v>
      </c>
      <c r="C8" s="105"/>
      <c r="D8" s="106">
        <f t="shared" si="0"/>
        <v>0</v>
      </c>
      <c r="E8" s="107" t="e">
        <f t="shared" si="1"/>
        <v>#DIV/0!</v>
      </c>
      <c r="F8" s="88"/>
      <c r="G8" s="106">
        <f t="shared" si="2"/>
        <v>0</v>
      </c>
      <c r="H8" s="107" t="e">
        <f t="shared" si="3"/>
        <v>#DIV/0!</v>
      </c>
      <c r="I8" s="108">
        <f t="shared" si="4"/>
        <v>0</v>
      </c>
      <c r="J8" s="106">
        <f t="shared" si="5"/>
        <v>0</v>
      </c>
      <c r="K8" s="109" t="e">
        <f t="shared" si="6"/>
        <v>#DIV/0!</v>
      </c>
    </row>
    <row r="9" spans="1:11" s="1" customFormat="1" ht="15" customHeight="1" thickBot="1">
      <c r="A9" s="16"/>
      <c r="B9" s="44" t="s">
        <v>39</v>
      </c>
      <c r="C9" s="94"/>
      <c r="D9" s="18">
        <f t="shared" si="0"/>
        <v>0</v>
      </c>
      <c r="E9" s="31" t="e">
        <f t="shared" si="1"/>
        <v>#DIV/0!</v>
      </c>
      <c r="F9" s="40"/>
      <c r="G9" s="18">
        <f t="shared" si="2"/>
        <v>0</v>
      </c>
      <c r="H9" s="31" t="e">
        <f t="shared" si="3"/>
        <v>#DIV/0!</v>
      </c>
      <c r="I9" s="38">
        <f t="shared" si="4"/>
        <v>0</v>
      </c>
      <c r="J9" s="18">
        <f t="shared" si="5"/>
        <v>0</v>
      </c>
      <c r="K9" s="19" t="e">
        <f t="shared" si="6"/>
        <v>#DIV/0!</v>
      </c>
    </row>
    <row r="10" spans="1:11" s="6" customFormat="1" ht="15.75" customHeight="1" thickBot="1">
      <c r="A10" s="112" t="s">
        <v>11</v>
      </c>
      <c r="B10" s="104" t="s">
        <v>40</v>
      </c>
      <c r="C10" s="105"/>
      <c r="D10" s="106">
        <f t="shared" si="0"/>
        <v>0</v>
      </c>
      <c r="E10" s="107" t="e">
        <f t="shared" si="1"/>
        <v>#DIV/0!</v>
      </c>
      <c r="F10" s="88"/>
      <c r="G10" s="106">
        <f t="shared" si="2"/>
        <v>0</v>
      </c>
      <c r="H10" s="107" t="e">
        <f t="shared" si="3"/>
        <v>#DIV/0!</v>
      </c>
      <c r="I10" s="108">
        <f t="shared" si="4"/>
        <v>0</v>
      </c>
      <c r="J10" s="106">
        <f t="shared" si="5"/>
        <v>0</v>
      </c>
      <c r="K10" s="109" t="e">
        <f t="shared" si="6"/>
        <v>#DIV/0!</v>
      </c>
    </row>
    <row r="11" spans="1:11" s="6" customFormat="1" ht="30" customHeight="1" thickBot="1">
      <c r="A11" s="112" t="s">
        <v>12</v>
      </c>
      <c r="B11" s="104" t="s">
        <v>41</v>
      </c>
      <c r="C11" s="105"/>
      <c r="D11" s="106">
        <f t="shared" si="0"/>
        <v>0</v>
      </c>
      <c r="E11" s="107" t="e">
        <f t="shared" si="1"/>
        <v>#DIV/0!</v>
      </c>
      <c r="F11" s="88"/>
      <c r="G11" s="106">
        <f t="shared" si="2"/>
        <v>0</v>
      </c>
      <c r="H11" s="107" t="e">
        <f t="shared" si="3"/>
        <v>#DIV/0!</v>
      </c>
      <c r="I11" s="108">
        <f t="shared" si="4"/>
        <v>0</v>
      </c>
      <c r="J11" s="106">
        <f t="shared" si="5"/>
        <v>0</v>
      </c>
      <c r="K11" s="109" t="e">
        <f t="shared" si="6"/>
        <v>#DIV/0!</v>
      </c>
    </row>
    <row r="12" spans="1:11" s="6" customFormat="1" ht="16.5" customHeight="1" thickBot="1">
      <c r="A12" s="17"/>
      <c r="B12" s="45" t="s">
        <v>80</v>
      </c>
      <c r="C12" s="96"/>
      <c r="D12" s="29">
        <f t="shared" si="0"/>
        <v>0</v>
      </c>
      <c r="E12" s="34" t="e">
        <f t="shared" si="1"/>
        <v>#DIV/0!</v>
      </c>
      <c r="F12" s="40"/>
      <c r="G12" s="29">
        <f t="shared" si="2"/>
        <v>0</v>
      </c>
      <c r="H12" s="34" t="e">
        <f t="shared" si="3"/>
        <v>#DIV/0!</v>
      </c>
      <c r="I12" s="40">
        <f t="shared" si="4"/>
        <v>0</v>
      </c>
      <c r="J12" s="29">
        <f t="shared" si="5"/>
        <v>0</v>
      </c>
      <c r="K12" s="30" t="e">
        <f t="shared" si="6"/>
        <v>#DIV/0!</v>
      </c>
    </row>
    <row r="13" spans="1:11" s="6" customFormat="1" ht="15" customHeight="1" thickBot="1">
      <c r="A13" s="112" t="s">
        <v>13</v>
      </c>
      <c r="B13" s="113" t="s">
        <v>42</v>
      </c>
      <c r="C13" s="114"/>
      <c r="D13" s="115">
        <f t="shared" si="0"/>
        <v>0</v>
      </c>
      <c r="E13" s="116" t="e">
        <f t="shared" si="1"/>
        <v>#DIV/0!</v>
      </c>
      <c r="F13" s="88"/>
      <c r="G13" s="115">
        <f t="shared" si="2"/>
        <v>0</v>
      </c>
      <c r="H13" s="116" t="e">
        <f t="shared" si="3"/>
        <v>#DIV/0!</v>
      </c>
      <c r="I13" s="117">
        <f t="shared" si="4"/>
        <v>0</v>
      </c>
      <c r="J13" s="115">
        <f t="shared" si="5"/>
        <v>0</v>
      </c>
      <c r="K13" s="118" t="e">
        <f t="shared" si="6"/>
        <v>#DIV/0!</v>
      </c>
    </row>
    <row r="14" spans="1:11" s="6" customFormat="1" ht="15.75" customHeight="1" thickBot="1">
      <c r="A14" s="112" t="s">
        <v>14</v>
      </c>
      <c r="B14" s="104" t="s">
        <v>43</v>
      </c>
      <c r="C14" s="105"/>
      <c r="D14" s="106">
        <f t="shared" si="0"/>
        <v>0</v>
      </c>
      <c r="E14" s="107" t="e">
        <f t="shared" si="1"/>
        <v>#DIV/0!</v>
      </c>
      <c r="F14" s="88"/>
      <c r="G14" s="106">
        <f t="shared" si="2"/>
        <v>0</v>
      </c>
      <c r="H14" s="107" t="e">
        <f t="shared" si="3"/>
        <v>#DIV/0!</v>
      </c>
      <c r="I14" s="108">
        <f t="shared" si="4"/>
        <v>0</v>
      </c>
      <c r="J14" s="106">
        <f t="shared" si="5"/>
        <v>0</v>
      </c>
      <c r="K14" s="128" t="e">
        <f t="shared" si="6"/>
        <v>#DIV/0!</v>
      </c>
    </row>
    <row r="15" spans="1:11" s="1" customFormat="1" ht="15.75" customHeight="1" thickBot="1">
      <c r="A15" s="4"/>
      <c r="B15" s="43" t="s">
        <v>44</v>
      </c>
      <c r="C15" s="97"/>
      <c r="D15" s="14">
        <f t="shared" si="0"/>
        <v>0</v>
      </c>
      <c r="E15" s="35" t="e">
        <f t="shared" si="1"/>
        <v>#DIV/0!</v>
      </c>
      <c r="F15" s="40"/>
      <c r="G15" s="14">
        <f t="shared" si="2"/>
        <v>0</v>
      </c>
      <c r="H15" s="35" t="e">
        <f t="shared" si="3"/>
        <v>#DIV/0!</v>
      </c>
      <c r="I15" s="39">
        <f t="shared" si="4"/>
        <v>0</v>
      </c>
      <c r="J15" s="14">
        <f t="shared" si="5"/>
        <v>0</v>
      </c>
      <c r="K15" s="20" t="e">
        <f t="shared" si="6"/>
        <v>#DIV/0!</v>
      </c>
    </row>
    <row r="16" spans="1:11" s="1" customFormat="1" ht="16.5" customHeight="1" thickBot="1">
      <c r="A16" s="119" t="s">
        <v>15</v>
      </c>
      <c r="B16" s="113" t="s">
        <v>27</v>
      </c>
      <c r="C16" s="120"/>
      <c r="D16" s="121">
        <f t="shared" si="0"/>
        <v>0</v>
      </c>
      <c r="E16" s="122" t="e">
        <f t="shared" si="1"/>
        <v>#DIV/0!</v>
      </c>
      <c r="F16" s="88"/>
      <c r="G16" s="121">
        <f t="shared" si="2"/>
        <v>0</v>
      </c>
      <c r="H16" s="122" t="e">
        <f t="shared" si="3"/>
        <v>#DIV/0!</v>
      </c>
      <c r="I16" s="88">
        <f t="shared" si="4"/>
        <v>0</v>
      </c>
      <c r="J16" s="121">
        <f t="shared" si="5"/>
        <v>0</v>
      </c>
      <c r="K16" s="123" t="e">
        <f t="shared" si="6"/>
        <v>#DIV/0!</v>
      </c>
    </row>
    <row r="17" spans="1:11" s="6" customFormat="1" ht="18" customHeight="1" thickBot="1">
      <c r="A17" s="124" t="s">
        <v>16</v>
      </c>
      <c r="B17" s="104" t="s">
        <v>45</v>
      </c>
      <c r="C17" s="105"/>
      <c r="D17" s="106">
        <f t="shared" si="0"/>
        <v>0</v>
      </c>
      <c r="E17" s="107" t="e">
        <f t="shared" si="1"/>
        <v>#DIV/0!</v>
      </c>
      <c r="F17" s="89"/>
      <c r="G17" s="106">
        <f t="shared" si="2"/>
        <v>0</v>
      </c>
      <c r="H17" s="107" t="e">
        <f t="shared" si="3"/>
        <v>#DIV/0!</v>
      </c>
      <c r="I17" s="108">
        <f t="shared" si="4"/>
        <v>0</v>
      </c>
      <c r="J17" s="106">
        <f t="shared" si="5"/>
        <v>0</v>
      </c>
      <c r="K17" s="109" t="e">
        <f t="shared" si="6"/>
        <v>#DIV/0!</v>
      </c>
    </row>
    <row r="18" spans="1:11" s="6" customFormat="1" ht="18" customHeight="1" thickBot="1">
      <c r="A18" s="112" t="s">
        <v>17</v>
      </c>
      <c r="B18" s="104" t="s">
        <v>46</v>
      </c>
      <c r="C18" s="105"/>
      <c r="D18" s="106">
        <f t="shared" si="0"/>
        <v>0</v>
      </c>
      <c r="E18" s="107" t="e">
        <f t="shared" si="1"/>
        <v>#DIV/0!</v>
      </c>
      <c r="F18" s="88"/>
      <c r="G18" s="106">
        <f t="shared" si="2"/>
        <v>0</v>
      </c>
      <c r="H18" s="107" t="e">
        <f t="shared" si="3"/>
        <v>#DIV/0!</v>
      </c>
      <c r="I18" s="108">
        <f t="shared" si="4"/>
        <v>0</v>
      </c>
      <c r="J18" s="106">
        <f t="shared" si="5"/>
        <v>0</v>
      </c>
      <c r="K18" s="109" t="e">
        <f t="shared" si="6"/>
        <v>#DIV/0!</v>
      </c>
    </row>
    <row r="19" spans="1:11" s="1" customFormat="1" ht="14.25" customHeight="1">
      <c r="A19" s="4"/>
      <c r="B19" s="44" t="s">
        <v>47</v>
      </c>
      <c r="C19" s="94"/>
      <c r="D19" s="18">
        <f t="shared" si="0"/>
        <v>0</v>
      </c>
      <c r="E19" s="31" t="e">
        <f t="shared" si="1"/>
        <v>#DIV/0!</v>
      </c>
      <c r="F19" s="38"/>
      <c r="G19" s="18">
        <f t="shared" si="2"/>
        <v>0</v>
      </c>
      <c r="H19" s="31" t="e">
        <f t="shared" si="3"/>
        <v>#DIV/0!</v>
      </c>
      <c r="I19" s="38">
        <f t="shared" si="4"/>
        <v>0</v>
      </c>
      <c r="J19" s="18">
        <f t="shared" si="5"/>
        <v>0</v>
      </c>
      <c r="K19" s="19" t="e">
        <f t="shared" si="6"/>
        <v>#DIV/0!</v>
      </c>
    </row>
    <row r="20" spans="1:11" s="1" customFormat="1" ht="14.25" customHeight="1">
      <c r="A20" s="4"/>
      <c r="B20" s="42" t="s">
        <v>48</v>
      </c>
      <c r="C20" s="41"/>
      <c r="D20" s="12">
        <f t="shared" si="0"/>
        <v>0</v>
      </c>
      <c r="E20" s="32" t="e">
        <f t="shared" si="1"/>
        <v>#DIV/0!</v>
      </c>
      <c r="F20" s="41"/>
      <c r="G20" s="12">
        <f t="shared" si="2"/>
        <v>0</v>
      </c>
      <c r="H20" s="32" t="e">
        <f t="shared" si="3"/>
        <v>#DIV/0!</v>
      </c>
      <c r="I20" s="41">
        <f t="shared" si="4"/>
        <v>0</v>
      </c>
      <c r="J20" s="12">
        <f t="shared" si="5"/>
        <v>0</v>
      </c>
      <c r="K20" s="13" t="e">
        <f t="shared" si="6"/>
        <v>#DIV/0!</v>
      </c>
    </row>
    <row r="21" spans="1:11" s="1" customFormat="1" ht="13.5" thickBot="1">
      <c r="A21" s="4"/>
      <c r="B21" s="42" t="s">
        <v>49</v>
      </c>
      <c r="C21" s="41"/>
      <c r="D21" s="12">
        <f t="shared" si="0"/>
        <v>0</v>
      </c>
      <c r="E21" s="32" t="e">
        <f t="shared" si="1"/>
        <v>#DIV/0!</v>
      </c>
      <c r="F21" s="40"/>
      <c r="G21" s="12">
        <f t="shared" si="2"/>
        <v>0</v>
      </c>
      <c r="H21" s="32" t="e">
        <f t="shared" si="3"/>
        <v>#DIV/0!</v>
      </c>
      <c r="I21" s="41">
        <f t="shared" si="4"/>
        <v>0</v>
      </c>
      <c r="J21" s="12">
        <f t="shared" si="5"/>
        <v>0</v>
      </c>
      <c r="K21" s="13" t="e">
        <f t="shared" si="6"/>
        <v>#DIV/0!</v>
      </c>
    </row>
    <row r="22" spans="1:11" s="6" customFormat="1" ht="15.75" customHeight="1" thickBot="1">
      <c r="A22" s="112" t="s">
        <v>28</v>
      </c>
      <c r="B22" s="104" t="s">
        <v>50</v>
      </c>
      <c r="C22" s="105"/>
      <c r="D22" s="106">
        <f t="shared" si="0"/>
        <v>0</v>
      </c>
      <c r="E22" s="107" t="e">
        <f t="shared" si="1"/>
        <v>#DIV/0!</v>
      </c>
      <c r="F22" s="88"/>
      <c r="G22" s="106">
        <f t="shared" si="2"/>
        <v>0</v>
      </c>
      <c r="H22" s="107" t="e">
        <f t="shared" si="3"/>
        <v>#DIV/0!</v>
      </c>
      <c r="I22" s="108">
        <f t="shared" si="4"/>
        <v>0</v>
      </c>
      <c r="J22" s="106">
        <f t="shared" si="5"/>
        <v>0</v>
      </c>
      <c r="K22" s="109" t="e">
        <f t="shared" si="6"/>
        <v>#DIV/0!</v>
      </c>
    </row>
    <row r="23" spans="1:11" s="1" customFormat="1" ht="15.75" customHeight="1">
      <c r="A23" s="4"/>
      <c r="B23" s="44" t="s">
        <v>51</v>
      </c>
      <c r="C23" s="94"/>
      <c r="D23" s="18">
        <f t="shared" si="0"/>
        <v>0</v>
      </c>
      <c r="E23" s="31" t="e">
        <f t="shared" si="1"/>
        <v>#DIV/0!</v>
      </c>
      <c r="F23" s="38"/>
      <c r="G23" s="18">
        <f t="shared" si="2"/>
        <v>0</v>
      </c>
      <c r="H23" s="31" t="e">
        <f t="shared" si="3"/>
        <v>#DIV/0!</v>
      </c>
      <c r="I23" s="38">
        <f t="shared" si="4"/>
        <v>0</v>
      </c>
      <c r="J23" s="18">
        <f t="shared" si="5"/>
        <v>0</v>
      </c>
      <c r="K23" s="19" t="e">
        <f t="shared" si="6"/>
        <v>#DIV/0!</v>
      </c>
    </row>
    <row r="24" spans="1:11" s="1" customFormat="1" ht="14.25" customHeight="1">
      <c r="A24" s="4"/>
      <c r="B24" s="42" t="s">
        <v>52</v>
      </c>
      <c r="C24" s="95"/>
      <c r="D24" s="12">
        <f t="shared" si="0"/>
        <v>0</v>
      </c>
      <c r="E24" s="32" t="e">
        <f t="shared" si="1"/>
        <v>#DIV/0!</v>
      </c>
      <c r="F24" s="41"/>
      <c r="G24" s="12">
        <f t="shared" si="2"/>
        <v>0</v>
      </c>
      <c r="H24" s="32" t="e">
        <f t="shared" si="3"/>
        <v>#DIV/0!</v>
      </c>
      <c r="I24" s="41">
        <f t="shared" si="4"/>
        <v>0</v>
      </c>
      <c r="J24" s="12">
        <f t="shared" si="5"/>
        <v>0</v>
      </c>
      <c r="K24" s="13" t="e">
        <f t="shared" si="6"/>
        <v>#DIV/0!</v>
      </c>
    </row>
    <row r="25" spans="1:11" s="1" customFormat="1" ht="15.75" customHeight="1">
      <c r="A25" s="4"/>
      <c r="B25" s="42" t="s">
        <v>53</v>
      </c>
      <c r="C25" s="95"/>
      <c r="D25" s="12">
        <f t="shared" si="0"/>
        <v>0</v>
      </c>
      <c r="E25" s="32" t="e">
        <f t="shared" si="1"/>
        <v>#DIV/0!</v>
      </c>
      <c r="F25" s="41"/>
      <c r="G25" s="12">
        <f t="shared" si="2"/>
        <v>0</v>
      </c>
      <c r="H25" s="32" t="e">
        <f t="shared" si="3"/>
        <v>#DIV/0!</v>
      </c>
      <c r="I25" s="41">
        <f t="shared" si="4"/>
        <v>0</v>
      </c>
      <c r="J25" s="12">
        <f t="shared" si="5"/>
        <v>0</v>
      </c>
      <c r="K25" s="13" t="e">
        <f t="shared" si="6"/>
        <v>#DIV/0!</v>
      </c>
    </row>
    <row r="26" spans="1:11" s="1" customFormat="1" ht="13.5" thickBot="1">
      <c r="A26" s="4"/>
      <c r="B26" s="42" t="s">
        <v>54</v>
      </c>
      <c r="C26" s="95"/>
      <c r="D26" s="12">
        <f t="shared" si="0"/>
        <v>0</v>
      </c>
      <c r="E26" s="32" t="e">
        <f t="shared" si="1"/>
        <v>#DIV/0!</v>
      </c>
      <c r="F26" s="40"/>
      <c r="G26" s="12">
        <f t="shared" si="2"/>
        <v>0</v>
      </c>
      <c r="H26" s="32" t="e">
        <f t="shared" si="3"/>
        <v>#DIV/0!</v>
      </c>
      <c r="I26" s="41">
        <f t="shared" si="4"/>
        <v>0</v>
      </c>
      <c r="J26" s="12">
        <f t="shared" si="5"/>
        <v>0</v>
      </c>
      <c r="K26" s="13" t="e">
        <f t="shared" si="6"/>
        <v>#DIV/0!</v>
      </c>
    </row>
    <row r="27" spans="1:11" s="6" customFormat="1" ht="14.25" customHeight="1" thickBot="1">
      <c r="A27" s="112" t="s">
        <v>18</v>
      </c>
      <c r="B27" s="104" t="s">
        <v>55</v>
      </c>
      <c r="C27" s="105"/>
      <c r="D27" s="106">
        <f t="shared" si="0"/>
        <v>0</v>
      </c>
      <c r="E27" s="107" t="e">
        <f t="shared" si="1"/>
        <v>#DIV/0!</v>
      </c>
      <c r="F27" s="88"/>
      <c r="G27" s="106">
        <f t="shared" si="2"/>
        <v>0</v>
      </c>
      <c r="H27" s="107" t="e">
        <f t="shared" si="3"/>
        <v>#DIV/0!</v>
      </c>
      <c r="I27" s="108">
        <f t="shared" si="4"/>
        <v>0</v>
      </c>
      <c r="J27" s="106">
        <f t="shared" si="5"/>
        <v>0</v>
      </c>
      <c r="K27" s="109" t="e">
        <f t="shared" si="6"/>
        <v>#DIV/0!</v>
      </c>
    </row>
    <row r="28" spans="1:11" s="1" customFormat="1" ht="12.75">
      <c r="A28" s="4"/>
      <c r="B28" s="44" t="s">
        <v>56</v>
      </c>
      <c r="C28" s="94"/>
      <c r="D28" s="18">
        <f t="shared" si="0"/>
        <v>0</v>
      </c>
      <c r="E28" s="31" t="e">
        <f t="shared" si="1"/>
        <v>#DIV/0!</v>
      </c>
      <c r="F28" s="38"/>
      <c r="G28" s="18">
        <f>F28*1000/$G$2</f>
        <v>0</v>
      </c>
      <c r="H28" s="31" t="e">
        <f t="shared" si="3"/>
        <v>#DIV/0!</v>
      </c>
      <c r="I28" s="38">
        <f t="shared" si="4"/>
        <v>0</v>
      </c>
      <c r="J28" s="18">
        <f t="shared" si="5"/>
        <v>0</v>
      </c>
      <c r="K28" s="19" t="e">
        <f t="shared" si="6"/>
        <v>#DIV/0!</v>
      </c>
    </row>
    <row r="29" spans="1:11" s="1" customFormat="1" ht="13.5" customHeight="1">
      <c r="A29" s="4"/>
      <c r="B29" s="42" t="s">
        <v>57</v>
      </c>
      <c r="C29" s="95"/>
      <c r="D29" s="12">
        <f t="shared" si="0"/>
        <v>0</v>
      </c>
      <c r="E29" s="32" t="e">
        <f t="shared" si="1"/>
        <v>#DIV/0!</v>
      </c>
      <c r="F29" s="41"/>
      <c r="G29" s="12">
        <f t="shared" si="2"/>
        <v>0</v>
      </c>
      <c r="H29" s="32" t="e">
        <f t="shared" si="3"/>
        <v>#DIV/0!</v>
      </c>
      <c r="I29" s="41">
        <f t="shared" si="4"/>
        <v>0</v>
      </c>
      <c r="J29" s="12">
        <f t="shared" si="5"/>
        <v>0</v>
      </c>
      <c r="K29" s="13" t="e">
        <f t="shared" si="6"/>
        <v>#DIV/0!</v>
      </c>
    </row>
    <row r="30" spans="1:11" s="1" customFormat="1" ht="12.75">
      <c r="A30" s="4"/>
      <c r="B30" s="42" t="s">
        <v>58</v>
      </c>
      <c r="C30" s="95"/>
      <c r="D30" s="12">
        <f t="shared" si="0"/>
        <v>0</v>
      </c>
      <c r="E30" s="32" t="e">
        <f t="shared" si="1"/>
        <v>#DIV/0!</v>
      </c>
      <c r="F30" s="100"/>
      <c r="G30" s="12">
        <f t="shared" si="2"/>
        <v>0</v>
      </c>
      <c r="H30" s="32" t="e">
        <f t="shared" si="3"/>
        <v>#DIV/0!</v>
      </c>
      <c r="I30" s="41">
        <f t="shared" si="4"/>
        <v>0</v>
      </c>
      <c r="J30" s="12">
        <f t="shared" si="5"/>
        <v>0</v>
      </c>
      <c r="K30" s="13" t="e">
        <f t="shared" si="6"/>
        <v>#DIV/0!</v>
      </c>
    </row>
    <row r="31" spans="1:11" s="1" customFormat="1" ht="16.5" customHeight="1" thickBot="1">
      <c r="A31" s="5"/>
      <c r="B31" s="42" t="s">
        <v>59</v>
      </c>
      <c r="C31" s="95"/>
      <c r="D31" s="12">
        <f t="shared" si="0"/>
        <v>0</v>
      </c>
      <c r="E31" s="32" t="e">
        <f t="shared" si="1"/>
        <v>#DIV/0!</v>
      </c>
      <c r="F31" s="99"/>
      <c r="G31" s="12">
        <f t="shared" si="2"/>
        <v>0</v>
      </c>
      <c r="H31" s="32" t="e">
        <f t="shared" si="3"/>
        <v>#DIV/0!</v>
      </c>
      <c r="I31" s="41">
        <f t="shared" si="4"/>
        <v>0</v>
      </c>
      <c r="J31" s="12">
        <f t="shared" si="5"/>
        <v>0</v>
      </c>
      <c r="K31" s="13" t="e">
        <f t="shared" si="6"/>
        <v>#DIV/0!</v>
      </c>
    </row>
    <row r="32" spans="1:11" s="1" customFormat="1" ht="16.5" customHeight="1" thickBot="1">
      <c r="A32" s="112" t="s">
        <v>77</v>
      </c>
      <c r="B32" s="104" t="s">
        <v>63</v>
      </c>
      <c r="C32" s="105"/>
      <c r="D32" s="106">
        <f t="shared" si="0"/>
        <v>0</v>
      </c>
      <c r="E32" s="107" t="e">
        <f t="shared" si="1"/>
        <v>#DIV/0!</v>
      </c>
      <c r="F32" s="88"/>
      <c r="G32" s="106">
        <f>F32*1000/$G$2</f>
        <v>0</v>
      </c>
      <c r="H32" s="107" t="e">
        <f t="shared" si="3"/>
        <v>#DIV/0!</v>
      </c>
      <c r="I32" s="108">
        <f>SUM(C32,F32)</f>
        <v>0</v>
      </c>
      <c r="J32" s="106">
        <f>I32*1000/$J$2</f>
        <v>0</v>
      </c>
      <c r="K32" s="109" t="e">
        <f t="shared" si="6"/>
        <v>#DIV/0!</v>
      </c>
    </row>
    <row r="33" spans="1:11" s="1" customFormat="1" ht="26.25" thickBot="1">
      <c r="A33" s="112" t="s">
        <v>78</v>
      </c>
      <c r="B33" s="104" t="s">
        <v>64</v>
      </c>
      <c r="C33" s="105"/>
      <c r="D33" s="106">
        <f t="shared" si="0"/>
        <v>0</v>
      </c>
      <c r="E33" s="107" t="e">
        <f t="shared" si="1"/>
        <v>#DIV/0!</v>
      </c>
      <c r="F33" s="88"/>
      <c r="G33" s="106">
        <f>F33*1000/$G$2</f>
        <v>0</v>
      </c>
      <c r="H33" s="107" t="e">
        <f t="shared" si="3"/>
        <v>#DIV/0!</v>
      </c>
      <c r="I33" s="108">
        <f>SUM(C33,F33)</f>
        <v>0</v>
      </c>
      <c r="J33" s="106">
        <f>I33*1000/$J$2</f>
        <v>0</v>
      </c>
      <c r="K33" s="109" t="e">
        <f t="shared" si="6"/>
        <v>#DIV/0!</v>
      </c>
    </row>
    <row r="34" spans="1:11" s="6" customFormat="1" ht="21" customHeight="1" thickBot="1">
      <c r="A34" s="112" t="s">
        <v>19</v>
      </c>
      <c r="B34" s="104" t="s">
        <v>60</v>
      </c>
      <c r="C34" s="105"/>
      <c r="D34" s="106">
        <f t="shared" si="0"/>
        <v>0</v>
      </c>
      <c r="E34" s="107" t="e">
        <f t="shared" si="1"/>
        <v>#DIV/0!</v>
      </c>
      <c r="F34" s="88"/>
      <c r="G34" s="106">
        <f t="shared" si="2"/>
        <v>0</v>
      </c>
      <c r="H34" s="107" t="e">
        <f t="shared" si="3"/>
        <v>#DIV/0!</v>
      </c>
      <c r="I34" s="108">
        <f t="shared" si="4"/>
        <v>0</v>
      </c>
      <c r="J34" s="106">
        <f t="shared" si="5"/>
        <v>0</v>
      </c>
      <c r="K34" s="109" t="e">
        <f t="shared" si="6"/>
        <v>#DIV/0!</v>
      </c>
    </row>
    <row r="35" spans="1:11" s="1" customFormat="1" ht="12.75">
      <c r="A35" s="4"/>
      <c r="B35" s="44" t="s">
        <v>61</v>
      </c>
      <c r="C35" s="94"/>
      <c r="D35" s="25">
        <f t="shared" si="0"/>
        <v>0</v>
      </c>
      <c r="E35" s="36" t="e">
        <f t="shared" si="1"/>
        <v>#DIV/0!</v>
      </c>
      <c r="F35" s="38"/>
      <c r="G35" s="25">
        <f t="shared" si="2"/>
        <v>0</v>
      </c>
      <c r="H35" s="36" t="e">
        <f t="shared" si="3"/>
        <v>#DIV/0!</v>
      </c>
      <c r="I35" s="38">
        <f t="shared" si="4"/>
        <v>0</v>
      </c>
      <c r="J35" s="25">
        <f t="shared" si="5"/>
        <v>0</v>
      </c>
      <c r="K35" s="26" t="e">
        <f t="shared" si="6"/>
        <v>#DIV/0!</v>
      </c>
    </row>
    <row r="36" spans="1:11" s="1" customFormat="1" ht="13.5" customHeight="1">
      <c r="A36" s="4"/>
      <c r="B36" s="47" t="s">
        <v>31</v>
      </c>
      <c r="C36" s="95"/>
      <c r="D36" s="27">
        <f t="shared" si="0"/>
        <v>0</v>
      </c>
      <c r="E36" s="37" t="e">
        <f t="shared" si="1"/>
        <v>#DIV/0!</v>
      </c>
      <c r="F36" s="41"/>
      <c r="G36" s="27">
        <f t="shared" si="2"/>
        <v>0</v>
      </c>
      <c r="H36" s="37" t="e">
        <f t="shared" si="3"/>
        <v>#DIV/0!</v>
      </c>
      <c r="I36" s="41">
        <f t="shared" si="4"/>
        <v>0</v>
      </c>
      <c r="J36" s="27">
        <f t="shared" si="5"/>
        <v>0</v>
      </c>
      <c r="K36" s="28" t="e">
        <f t="shared" si="6"/>
        <v>#DIV/0!</v>
      </c>
    </row>
    <row r="37" spans="1:11" s="1" customFormat="1" ht="12" customHeight="1" thickBot="1">
      <c r="A37" s="16"/>
      <c r="B37" s="42" t="s">
        <v>81</v>
      </c>
      <c r="C37" s="95"/>
      <c r="D37" s="27">
        <f t="shared" si="0"/>
        <v>0</v>
      </c>
      <c r="E37" s="37" t="e">
        <f t="shared" si="1"/>
        <v>#DIV/0!</v>
      </c>
      <c r="F37" s="39"/>
      <c r="G37" s="27">
        <f t="shared" si="2"/>
        <v>0</v>
      </c>
      <c r="H37" s="37" t="e">
        <f t="shared" si="3"/>
        <v>#DIV/0!</v>
      </c>
      <c r="I37" s="41">
        <f t="shared" si="4"/>
        <v>0</v>
      </c>
      <c r="J37" s="27">
        <f t="shared" si="5"/>
        <v>0</v>
      </c>
      <c r="K37" s="28" t="e">
        <f t="shared" si="6"/>
        <v>#DIV/0!</v>
      </c>
    </row>
    <row r="38" spans="1:11" s="6" customFormat="1" ht="21" customHeight="1" thickBot="1">
      <c r="A38" s="112" t="s">
        <v>20</v>
      </c>
      <c r="B38" s="104" t="s">
        <v>32</v>
      </c>
      <c r="C38" s="105"/>
      <c r="D38" s="106">
        <f t="shared" si="0"/>
        <v>0</v>
      </c>
      <c r="E38" s="107" t="e">
        <f t="shared" si="1"/>
        <v>#DIV/0!</v>
      </c>
      <c r="F38" s="88"/>
      <c r="G38" s="106">
        <f t="shared" si="2"/>
        <v>0</v>
      </c>
      <c r="H38" s="107" t="e">
        <f t="shared" si="3"/>
        <v>#DIV/0!</v>
      </c>
      <c r="I38" s="108">
        <f t="shared" si="4"/>
        <v>0</v>
      </c>
      <c r="J38" s="106">
        <f t="shared" si="5"/>
        <v>0</v>
      </c>
      <c r="K38" s="128" t="e">
        <f t="shared" si="6"/>
        <v>#DIV/0!</v>
      </c>
    </row>
    <row r="39" spans="1:11" s="1" customFormat="1" ht="12.75">
      <c r="A39" s="4"/>
      <c r="B39" s="44" t="s">
        <v>62</v>
      </c>
      <c r="C39" s="94"/>
      <c r="D39" s="18">
        <f t="shared" si="0"/>
        <v>0</v>
      </c>
      <c r="E39" s="31" t="e">
        <f t="shared" si="1"/>
        <v>#DIV/0!</v>
      </c>
      <c r="F39" s="38"/>
      <c r="G39" s="18">
        <f t="shared" si="2"/>
        <v>0</v>
      </c>
      <c r="H39" s="31" t="e">
        <f t="shared" si="3"/>
        <v>#DIV/0!</v>
      </c>
      <c r="I39" s="38">
        <f t="shared" si="4"/>
        <v>0</v>
      </c>
      <c r="J39" s="18">
        <f t="shared" si="5"/>
        <v>0</v>
      </c>
      <c r="K39" s="19" t="e">
        <f t="shared" si="6"/>
        <v>#DIV/0!</v>
      </c>
    </row>
    <row r="40" spans="1:11" s="1" customFormat="1" ht="12.75">
      <c r="A40" s="4"/>
      <c r="B40" s="42" t="s">
        <v>34</v>
      </c>
      <c r="C40" s="95"/>
      <c r="D40" s="12">
        <f t="shared" si="0"/>
        <v>0</v>
      </c>
      <c r="E40" s="32" t="e">
        <f t="shared" si="1"/>
        <v>#DIV/0!</v>
      </c>
      <c r="F40" s="41"/>
      <c r="G40" s="12">
        <f t="shared" si="2"/>
        <v>0</v>
      </c>
      <c r="H40" s="32" t="e">
        <f t="shared" si="3"/>
        <v>#DIV/0!</v>
      </c>
      <c r="I40" s="41">
        <f t="shared" si="4"/>
        <v>0</v>
      </c>
      <c r="J40" s="12">
        <f t="shared" si="5"/>
        <v>0</v>
      </c>
      <c r="K40" s="13" t="e">
        <f t="shared" si="6"/>
        <v>#DIV/0!</v>
      </c>
    </row>
    <row r="41" spans="1:11" s="1" customFormat="1" ht="12.75">
      <c r="A41" s="4"/>
      <c r="B41" s="42" t="s">
        <v>25</v>
      </c>
      <c r="C41" s="95"/>
      <c r="D41" s="12">
        <f t="shared" si="0"/>
        <v>0</v>
      </c>
      <c r="E41" s="32" t="e">
        <f t="shared" si="1"/>
        <v>#DIV/0!</v>
      </c>
      <c r="F41" s="41"/>
      <c r="G41" s="12">
        <f t="shared" si="2"/>
        <v>0</v>
      </c>
      <c r="H41" s="32" t="e">
        <f t="shared" si="3"/>
        <v>#DIV/0!</v>
      </c>
      <c r="I41" s="41">
        <f t="shared" si="4"/>
        <v>0</v>
      </c>
      <c r="J41" s="12">
        <f t="shared" si="5"/>
        <v>0</v>
      </c>
      <c r="K41" s="13" t="e">
        <f t="shared" si="6"/>
        <v>#DIV/0!</v>
      </c>
    </row>
    <row r="42" spans="1:11" s="1" customFormat="1" ht="13.5" thickBot="1">
      <c r="A42" s="5"/>
      <c r="B42" s="42" t="s">
        <v>35</v>
      </c>
      <c r="C42" s="95"/>
      <c r="D42" s="12">
        <f t="shared" si="0"/>
        <v>0</v>
      </c>
      <c r="E42" s="32" t="e">
        <f t="shared" si="1"/>
        <v>#DIV/0!</v>
      </c>
      <c r="F42" s="40"/>
      <c r="G42" s="12">
        <f t="shared" si="2"/>
        <v>0</v>
      </c>
      <c r="H42" s="32" t="e">
        <f t="shared" si="3"/>
        <v>#DIV/0!</v>
      </c>
      <c r="I42" s="41">
        <f t="shared" si="4"/>
        <v>0</v>
      </c>
      <c r="J42" s="12">
        <f t="shared" si="5"/>
        <v>0</v>
      </c>
      <c r="K42" s="13" t="e">
        <f t="shared" si="6"/>
        <v>#DIV/0!</v>
      </c>
    </row>
    <row r="43" spans="1:11" s="6" customFormat="1" ht="23.25" customHeight="1" thickBot="1">
      <c r="A43" s="169" t="s">
        <v>21</v>
      </c>
      <c r="B43" s="170" t="s">
        <v>66</v>
      </c>
      <c r="C43" s="171"/>
      <c r="D43" s="172">
        <f t="shared" si="0"/>
        <v>0</v>
      </c>
      <c r="E43" s="173" t="e">
        <f t="shared" si="1"/>
        <v>#DIV/0!</v>
      </c>
      <c r="F43" s="178"/>
      <c r="G43" s="172">
        <f t="shared" si="2"/>
        <v>0</v>
      </c>
      <c r="H43" s="173" t="e">
        <f t="shared" si="3"/>
        <v>#DIV/0!</v>
      </c>
      <c r="I43" s="174">
        <f t="shared" si="4"/>
        <v>0</v>
      </c>
      <c r="J43" s="172">
        <f t="shared" si="5"/>
        <v>0</v>
      </c>
      <c r="K43" s="176" t="e">
        <f t="shared" si="6"/>
        <v>#DIV/0!</v>
      </c>
    </row>
    <row r="44" spans="1:11" s="1" customFormat="1" ht="33.75" customHeight="1">
      <c r="A44" s="9"/>
      <c r="B44" s="177" t="s">
        <v>85</v>
      </c>
      <c r="C44" s="94"/>
      <c r="D44" s="18">
        <f t="shared" si="0"/>
        <v>0</v>
      </c>
      <c r="E44" s="31" t="e">
        <f t="shared" si="1"/>
        <v>#DIV/0!</v>
      </c>
      <c r="F44" s="127"/>
      <c r="G44" s="18">
        <f t="shared" si="2"/>
        <v>0</v>
      </c>
      <c r="H44" s="31" t="e">
        <f t="shared" si="3"/>
        <v>#DIV/0!</v>
      </c>
      <c r="I44" s="38">
        <f t="shared" si="4"/>
        <v>0</v>
      </c>
      <c r="J44" s="18">
        <f t="shared" si="5"/>
        <v>0</v>
      </c>
      <c r="K44" s="19" t="e">
        <f t="shared" si="6"/>
        <v>#DIV/0!</v>
      </c>
    </row>
    <row r="45" spans="1:11" s="1" customFormat="1" ht="16.5" customHeight="1" thickBot="1">
      <c r="A45" s="4"/>
      <c r="B45" s="47" t="s">
        <v>82</v>
      </c>
      <c r="C45" s="95"/>
      <c r="D45" s="12">
        <f t="shared" si="0"/>
        <v>0</v>
      </c>
      <c r="E45" s="32" t="e">
        <f t="shared" si="1"/>
        <v>#DIV/0!</v>
      </c>
      <c r="F45" s="101"/>
      <c r="G45" s="12">
        <f t="shared" si="2"/>
        <v>0</v>
      </c>
      <c r="H45" s="32" t="e">
        <f t="shared" si="3"/>
        <v>#DIV/0!</v>
      </c>
      <c r="I45" s="41">
        <f t="shared" si="4"/>
        <v>0</v>
      </c>
      <c r="J45" s="12">
        <f t="shared" si="5"/>
        <v>0</v>
      </c>
      <c r="K45" s="13" t="e">
        <f t="shared" si="6"/>
        <v>#DIV/0!</v>
      </c>
    </row>
    <row r="46" spans="1:11" s="1" customFormat="1" ht="18" customHeight="1" thickBot="1">
      <c r="A46" s="169" t="s">
        <v>79</v>
      </c>
      <c r="B46" s="170" t="s">
        <v>65</v>
      </c>
      <c r="C46" s="171"/>
      <c r="D46" s="172">
        <f t="shared" si="0"/>
        <v>0</v>
      </c>
      <c r="E46" s="173" t="e">
        <f t="shared" si="1"/>
        <v>#DIV/0!</v>
      </c>
      <c r="F46" s="178"/>
      <c r="G46" s="172">
        <f>F46*1000/$G$2</f>
        <v>0</v>
      </c>
      <c r="H46" s="173" t="e">
        <f t="shared" si="3"/>
        <v>#DIV/0!</v>
      </c>
      <c r="I46" s="174">
        <f>SUM(C46,F46)</f>
        <v>0</v>
      </c>
      <c r="J46" s="172">
        <f>I46*1000/$J$2</f>
        <v>0</v>
      </c>
      <c r="K46" s="175" t="e">
        <f t="shared" si="6"/>
        <v>#DIV/0!</v>
      </c>
    </row>
    <row r="47" spans="1:11" s="6" customFormat="1" ht="21" customHeight="1" thickBot="1">
      <c r="A47" s="169" t="s">
        <v>29</v>
      </c>
      <c r="B47" s="170" t="s">
        <v>67</v>
      </c>
      <c r="C47" s="171"/>
      <c r="D47" s="172">
        <f t="shared" si="0"/>
        <v>0</v>
      </c>
      <c r="E47" s="173" t="e">
        <f t="shared" si="1"/>
        <v>#DIV/0!</v>
      </c>
      <c r="F47" s="178"/>
      <c r="G47" s="172">
        <f t="shared" si="2"/>
        <v>0</v>
      </c>
      <c r="H47" s="173" t="e">
        <f t="shared" si="3"/>
        <v>#DIV/0!</v>
      </c>
      <c r="I47" s="174">
        <f t="shared" si="4"/>
        <v>0</v>
      </c>
      <c r="J47" s="172">
        <f t="shared" si="5"/>
        <v>0</v>
      </c>
      <c r="K47" s="175" t="e">
        <f t="shared" si="6"/>
        <v>#DIV/0!</v>
      </c>
    </row>
    <row r="48" spans="1:11" s="6" customFormat="1" ht="19.5" customHeight="1" thickBot="1">
      <c r="A48" s="169" t="s">
        <v>30</v>
      </c>
      <c r="B48" s="170" t="s">
        <v>68</v>
      </c>
      <c r="C48" s="171"/>
      <c r="D48" s="172">
        <f t="shared" si="0"/>
        <v>0</v>
      </c>
      <c r="E48" s="173" t="e">
        <f t="shared" si="1"/>
        <v>#DIV/0!</v>
      </c>
      <c r="F48" s="178"/>
      <c r="G48" s="172">
        <f t="shared" si="2"/>
        <v>0</v>
      </c>
      <c r="H48" s="173" t="e">
        <f t="shared" si="3"/>
        <v>#DIV/0!</v>
      </c>
      <c r="I48" s="174">
        <f t="shared" si="4"/>
        <v>0</v>
      </c>
      <c r="J48" s="172">
        <f t="shared" si="5"/>
        <v>0</v>
      </c>
      <c r="K48" s="175" t="e">
        <f t="shared" si="6"/>
        <v>#DIV/0!</v>
      </c>
    </row>
    <row r="49" spans="1:11" s="1" customFormat="1" ht="12.75">
      <c r="A49" s="4"/>
      <c r="B49" s="44" t="s">
        <v>69</v>
      </c>
      <c r="C49" s="94"/>
      <c r="D49" s="18">
        <f t="shared" si="0"/>
        <v>0</v>
      </c>
      <c r="E49" s="31" t="e">
        <f t="shared" si="1"/>
        <v>#DIV/0!</v>
      </c>
      <c r="F49" s="38"/>
      <c r="G49" s="18">
        <f t="shared" si="2"/>
        <v>0</v>
      </c>
      <c r="H49" s="31" t="e">
        <f t="shared" si="3"/>
        <v>#DIV/0!</v>
      </c>
      <c r="I49" s="38">
        <f t="shared" si="4"/>
        <v>0</v>
      </c>
      <c r="J49" s="18">
        <f t="shared" si="5"/>
        <v>0</v>
      </c>
      <c r="K49" s="19" t="e">
        <f t="shared" si="6"/>
        <v>#DIV/0!</v>
      </c>
    </row>
    <row r="50" spans="1:11" s="1" customFormat="1" ht="12.75">
      <c r="A50" s="4"/>
      <c r="B50" s="42" t="s">
        <v>73</v>
      </c>
      <c r="C50" s="95"/>
      <c r="D50" s="12">
        <f t="shared" si="0"/>
        <v>0</v>
      </c>
      <c r="E50" s="32" t="e">
        <f t="shared" si="1"/>
        <v>#DIV/0!</v>
      </c>
      <c r="F50" s="41"/>
      <c r="G50" s="12">
        <f t="shared" si="2"/>
        <v>0</v>
      </c>
      <c r="H50" s="32" t="e">
        <f t="shared" si="3"/>
        <v>#DIV/0!</v>
      </c>
      <c r="I50" s="41">
        <f t="shared" si="4"/>
        <v>0</v>
      </c>
      <c r="J50" s="12">
        <f t="shared" si="5"/>
        <v>0</v>
      </c>
      <c r="K50" s="13" t="e">
        <f t="shared" si="6"/>
        <v>#DIV/0!</v>
      </c>
    </row>
    <row r="51" spans="1:11" s="1" customFormat="1" ht="12.75">
      <c r="A51" s="4"/>
      <c r="B51" s="42" t="s">
        <v>70</v>
      </c>
      <c r="C51" s="95"/>
      <c r="D51" s="12">
        <f t="shared" si="0"/>
        <v>0</v>
      </c>
      <c r="E51" s="32" t="e">
        <f t="shared" si="1"/>
        <v>#DIV/0!</v>
      </c>
      <c r="F51" s="41"/>
      <c r="G51" s="12">
        <f t="shared" si="2"/>
        <v>0</v>
      </c>
      <c r="H51" s="32" t="e">
        <f t="shared" si="3"/>
        <v>#DIV/0!</v>
      </c>
      <c r="I51" s="41">
        <f t="shared" si="4"/>
        <v>0</v>
      </c>
      <c r="J51" s="12">
        <f t="shared" si="5"/>
        <v>0</v>
      </c>
      <c r="K51" s="13" t="e">
        <f t="shared" si="6"/>
        <v>#DIV/0!</v>
      </c>
    </row>
    <row r="52" spans="1:11" s="1" customFormat="1" ht="12.75">
      <c r="A52" s="4"/>
      <c r="B52" s="42" t="s">
        <v>74</v>
      </c>
      <c r="C52" s="95"/>
      <c r="D52" s="12">
        <f t="shared" si="0"/>
        <v>0</v>
      </c>
      <c r="E52" s="32" t="e">
        <f t="shared" si="1"/>
        <v>#DIV/0!</v>
      </c>
      <c r="F52" s="41"/>
      <c r="G52" s="12">
        <f t="shared" si="2"/>
        <v>0</v>
      </c>
      <c r="H52" s="32" t="e">
        <f t="shared" si="3"/>
        <v>#DIV/0!</v>
      </c>
      <c r="I52" s="41">
        <f t="shared" si="4"/>
        <v>0</v>
      </c>
      <c r="J52" s="12">
        <f t="shared" si="5"/>
        <v>0</v>
      </c>
      <c r="K52" s="13" t="e">
        <f t="shared" si="6"/>
        <v>#DIV/0!</v>
      </c>
    </row>
    <row r="53" spans="1:11" s="1" customFormat="1" ht="12.75">
      <c r="A53" s="4"/>
      <c r="B53" s="42" t="s">
        <v>71</v>
      </c>
      <c r="C53" s="95"/>
      <c r="D53" s="12">
        <f t="shared" si="0"/>
        <v>0</v>
      </c>
      <c r="E53" s="32" t="e">
        <f t="shared" si="1"/>
        <v>#DIV/0!</v>
      </c>
      <c r="F53" s="41"/>
      <c r="G53" s="12">
        <f t="shared" si="2"/>
        <v>0</v>
      </c>
      <c r="H53" s="32" t="e">
        <f t="shared" si="3"/>
        <v>#DIV/0!</v>
      </c>
      <c r="I53" s="41">
        <f t="shared" si="4"/>
        <v>0</v>
      </c>
      <c r="J53" s="12">
        <f t="shared" si="5"/>
        <v>0</v>
      </c>
      <c r="K53" s="13" t="e">
        <f t="shared" si="6"/>
        <v>#DIV/0!</v>
      </c>
    </row>
    <row r="54" spans="1:11" s="1" customFormat="1" ht="12.75">
      <c r="A54" s="4"/>
      <c r="B54" s="42" t="s">
        <v>75</v>
      </c>
      <c r="C54" s="95"/>
      <c r="D54" s="12">
        <f t="shared" si="0"/>
        <v>0</v>
      </c>
      <c r="E54" s="32" t="e">
        <f t="shared" si="1"/>
        <v>#DIV/0!</v>
      </c>
      <c r="F54" s="41"/>
      <c r="G54" s="12">
        <f t="shared" si="2"/>
        <v>0</v>
      </c>
      <c r="H54" s="32" t="e">
        <f t="shared" si="3"/>
        <v>#DIV/0!</v>
      </c>
      <c r="I54" s="41">
        <f t="shared" si="4"/>
        <v>0</v>
      </c>
      <c r="J54" s="12">
        <f t="shared" si="5"/>
        <v>0</v>
      </c>
      <c r="K54" s="13" t="e">
        <f t="shared" si="6"/>
        <v>#DIV/0!</v>
      </c>
    </row>
    <row r="55" spans="1:11" s="1" customFormat="1" ht="12.75">
      <c r="A55" s="4"/>
      <c r="B55" s="42" t="s">
        <v>72</v>
      </c>
      <c r="C55" s="95"/>
      <c r="D55" s="12">
        <f t="shared" si="0"/>
        <v>0</v>
      </c>
      <c r="E55" s="32" t="e">
        <f t="shared" si="1"/>
        <v>#DIV/0!</v>
      </c>
      <c r="F55" s="41"/>
      <c r="G55" s="12">
        <f t="shared" si="2"/>
        <v>0</v>
      </c>
      <c r="H55" s="32" t="e">
        <f t="shared" si="3"/>
        <v>#DIV/0!</v>
      </c>
      <c r="I55" s="41">
        <f t="shared" si="4"/>
        <v>0</v>
      </c>
      <c r="J55" s="12">
        <f t="shared" si="5"/>
        <v>0</v>
      </c>
      <c r="K55" s="13" t="e">
        <f t="shared" si="6"/>
        <v>#DIV/0!</v>
      </c>
    </row>
    <row r="56" spans="1:11" s="1" customFormat="1" ht="12.75">
      <c r="A56" s="4"/>
      <c r="B56" s="42" t="s">
        <v>76</v>
      </c>
      <c r="C56" s="95"/>
      <c r="D56" s="12">
        <f t="shared" si="0"/>
        <v>0</v>
      </c>
      <c r="E56" s="32" t="e">
        <f t="shared" si="1"/>
        <v>#DIV/0!</v>
      </c>
      <c r="F56" s="41"/>
      <c r="G56" s="12">
        <f t="shared" si="2"/>
        <v>0</v>
      </c>
      <c r="H56" s="32" t="e">
        <f t="shared" si="3"/>
        <v>#DIV/0!</v>
      </c>
      <c r="I56" s="41">
        <f t="shared" si="4"/>
        <v>0</v>
      </c>
      <c r="J56" s="12">
        <f t="shared" si="5"/>
        <v>0</v>
      </c>
      <c r="K56" s="13" t="e">
        <f t="shared" si="6"/>
        <v>#DIV/0!</v>
      </c>
    </row>
    <row r="57" spans="1:11" s="1" customFormat="1" ht="13.5" thickBot="1">
      <c r="A57" s="4"/>
      <c r="B57" s="42" t="s">
        <v>33</v>
      </c>
      <c r="C57" s="98"/>
      <c r="D57" s="12">
        <f t="shared" si="0"/>
        <v>0</v>
      </c>
      <c r="E57" s="32" t="e">
        <f>C57*100/C$58</f>
        <v>#DIV/0!</v>
      </c>
      <c r="F57" s="100"/>
      <c r="G57" s="12">
        <f t="shared" si="2"/>
        <v>0</v>
      </c>
      <c r="H57" s="32" t="e">
        <f>F57*100/F$58</f>
        <v>#DIV/0!</v>
      </c>
      <c r="I57" s="41">
        <f t="shared" si="4"/>
        <v>0</v>
      </c>
      <c r="J57" s="12">
        <f t="shared" si="5"/>
        <v>0</v>
      </c>
      <c r="K57" s="13" t="e">
        <f t="shared" si="6"/>
        <v>#DIV/0!</v>
      </c>
    </row>
    <row r="58" spans="1:11" s="6" customFormat="1" ht="18.75" customHeight="1" thickBot="1">
      <c r="A58" s="179"/>
      <c r="B58" s="180" t="s">
        <v>22</v>
      </c>
      <c r="C58" s="253">
        <f>C48+C47+C46+C43+C38+C34+C33+C32+C27+C22+C18+C17+C16+C14+C13+C11+C10+C8+C5</f>
        <v>0</v>
      </c>
      <c r="D58" s="257">
        <f t="shared" si="0"/>
        <v>0</v>
      </c>
      <c r="E58" s="254"/>
      <c r="F58" s="255">
        <f>F48+F47+F46+F43+F38+F34+F33+F32+F27+F22+F18+F17+F16+F14+F13+F11+F10+F8+F5</f>
        <v>0</v>
      </c>
      <c r="G58" s="241">
        <f t="shared" si="2"/>
        <v>0</v>
      </c>
      <c r="H58" s="254"/>
      <c r="I58" s="255">
        <f>I48+I47+I46+I43+I38+I34+I33+I32+I27+I22+I18+I17+I16+I14+I13+I11+I10+I8+I5</f>
        <v>0</v>
      </c>
      <c r="J58" s="241">
        <f t="shared" si="5"/>
        <v>0</v>
      </c>
      <c r="K58" s="256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/>
  <pageMargins left="0.75" right="0.75" top="0.55" bottom="0.58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41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64" t="s">
        <v>90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3851</v>
      </c>
      <c r="E2" s="23"/>
      <c r="F2" s="23"/>
      <c r="G2" s="50">
        <v>21575</v>
      </c>
      <c r="H2" s="2"/>
      <c r="I2" s="2"/>
      <c r="J2" s="50">
        <f>SUM(D2:G2)</f>
        <v>25426</v>
      </c>
      <c r="K2" s="2"/>
    </row>
    <row r="3" spans="1:11" ht="15.75" customHeight="1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28.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93" t="s">
        <v>9</v>
      </c>
      <c r="B5" s="113" t="s">
        <v>26</v>
      </c>
      <c r="D5" s="106">
        <f>C6*1000/$D$2</f>
        <v>0</v>
      </c>
      <c r="E5" s="107">
        <f>C6*100/C$58</f>
        <v>0</v>
      </c>
      <c r="F5" s="150"/>
      <c r="G5" s="106">
        <f aca="true" t="shared" si="0" ref="G5:G58">F5*1000/$G$2</f>
        <v>0</v>
      </c>
      <c r="H5" s="107">
        <f aca="true" t="shared" si="1" ref="H5:H56">F5*100/F$58</f>
        <v>0</v>
      </c>
      <c r="I5" s="161">
        <f>SUM(C6,F5)</f>
        <v>0</v>
      </c>
      <c r="J5" s="106">
        <f aca="true" t="shared" si="2" ref="J5:J58">I5*1000/$J$2</f>
        <v>0</v>
      </c>
      <c r="K5" s="109">
        <f aca="true" t="shared" si="3" ref="K5:K57">I5*100/I$58</f>
        <v>0</v>
      </c>
    </row>
    <row r="6" spans="1:11" s="1" customFormat="1" ht="13.5" customHeight="1" thickBot="1">
      <c r="A6" s="4"/>
      <c r="B6" s="44" t="s">
        <v>36</v>
      </c>
      <c r="C6" s="161"/>
      <c r="D6" s="18" t="e">
        <f>#REF!*1000/$D$2</f>
        <v>#REF!</v>
      </c>
      <c r="E6" s="31" t="e">
        <f>#REF!*100/C$58</f>
        <v>#REF!</v>
      </c>
      <c r="F6" s="153"/>
      <c r="G6" s="18">
        <f t="shared" si="0"/>
        <v>0</v>
      </c>
      <c r="H6" s="31">
        <f t="shared" si="1"/>
        <v>0</v>
      </c>
      <c r="I6" s="153" t="e">
        <f>SUM(#REF!,F6)</f>
        <v>#REF!</v>
      </c>
      <c r="J6" s="18" t="e">
        <f t="shared" si="2"/>
        <v>#REF!</v>
      </c>
      <c r="K6" s="19" t="e">
        <f t="shared" si="3"/>
        <v>#REF!</v>
      </c>
    </row>
    <row r="7" spans="1:11" s="1" customFormat="1" ht="15" customHeight="1" thickBot="1">
      <c r="A7" s="4"/>
      <c r="B7" s="43" t="s">
        <v>37</v>
      </c>
      <c r="C7" s="163"/>
      <c r="D7" s="12">
        <f aca="true" t="shared" si="4" ref="D7:D58">C7*1000/$D$2</f>
        <v>0</v>
      </c>
      <c r="E7" s="32">
        <f aca="true" t="shared" si="5" ref="E7:E56">C7*100/C$58</f>
        <v>0</v>
      </c>
      <c r="F7" s="148"/>
      <c r="G7" s="14">
        <f t="shared" si="0"/>
        <v>0</v>
      </c>
      <c r="H7" s="35">
        <f t="shared" si="1"/>
        <v>0</v>
      </c>
      <c r="I7" s="155">
        <f aca="true" t="shared" si="6" ref="I7:I57">SUM(C7,F7)</f>
        <v>0</v>
      </c>
      <c r="J7" s="14">
        <f t="shared" si="2"/>
        <v>0</v>
      </c>
      <c r="K7" s="13">
        <f t="shared" si="3"/>
        <v>0</v>
      </c>
    </row>
    <row r="8" spans="1:11" ht="17.25" customHeight="1" thickBot="1">
      <c r="A8" s="193" t="s">
        <v>10</v>
      </c>
      <c r="B8" s="113" t="s">
        <v>38</v>
      </c>
      <c r="C8" s="164"/>
      <c r="D8" s="106">
        <f t="shared" si="4"/>
        <v>0</v>
      </c>
      <c r="E8" s="107">
        <f t="shared" si="5"/>
        <v>0</v>
      </c>
      <c r="F8" s="150">
        <v>2</v>
      </c>
      <c r="G8" s="106">
        <f t="shared" si="0"/>
        <v>0.09269988412514485</v>
      </c>
      <c r="H8" s="107">
        <f t="shared" si="1"/>
        <v>0.05434782608695652</v>
      </c>
      <c r="I8" s="161">
        <f t="shared" si="6"/>
        <v>2</v>
      </c>
      <c r="J8" s="106">
        <f t="shared" si="2"/>
        <v>0.07865963973885</v>
      </c>
      <c r="K8" s="109">
        <f t="shared" si="3"/>
        <v>0.04482294935006723</v>
      </c>
    </row>
    <row r="9" spans="1:11" s="1" customFormat="1" ht="15.75" customHeight="1" thickBot="1">
      <c r="A9" s="16"/>
      <c r="B9" s="44" t="s">
        <v>39</v>
      </c>
      <c r="C9" s="162"/>
      <c r="D9" s="18">
        <f t="shared" si="4"/>
        <v>0</v>
      </c>
      <c r="E9" s="31">
        <f t="shared" si="5"/>
        <v>0</v>
      </c>
      <c r="F9" s="148">
        <v>1</v>
      </c>
      <c r="G9" s="18">
        <f t="shared" si="0"/>
        <v>0.046349942062572425</v>
      </c>
      <c r="H9" s="31">
        <f t="shared" si="1"/>
        <v>0.02717391304347826</v>
      </c>
      <c r="I9" s="153">
        <f t="shared" si="6"/>
        <v>1</v>
      </c>
      <c r="J9" s="18">
        <f t="shared" si="2"/>
        <v>0.039329819869425</v>
      </c>
      <c r="K9" s="19">
        <f t="shared" si="3"/>
        <v>0.022411474675033616</v>
      </c>
    </row>
    <row r="10" spans="1:11" s="6" customFormat="1" ht="15.75" customHeight="1" thickBot="1">
      <c r="A10" s="119" t="s">
        <v>11</v>
      </c>
      <c r="B10" s="104" t="s">
        <v>40</v>
      </c>
      <c r="C10" s="164"/>
      <c r="D10" s="106">
        <f t="shared" si="4"/>
        <v>0</v>
      </c>
      <c r="E10" s="107">
        <f t="shared" si="5"/>
        <v>0</v>
      </c>
      <c r="F10" s="150"/>
      <c r="G10" s="106">
        <f t="shared" si="0"/>
        <v>0</v>
      </c>
      <c r="H10" s="107">
        <f t="shared" si="1"/>
        <v>0</v>
      </c>
      <c r="I10" s="161">
        <f t="shared" si="6"/>
        <v>0</v>
      </c>
      <c r="J10" s="106">
        <f t="shared" si="2"/>
        <v>0</v>
      </c>
      <c r="K10" s="109">
        <f t="shared" si="3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4"/>
        <v>0</v>
      </c>
      <c r="E11" s="107">
        <f t="shared" si="5"/>
        <v>0</v>
      </c>
      <c r="F11" s="150">
        <v>282</v>
      </c>
      <c r="G11" s="106">
        <f t="shared" si="0"/>
        <v>13.070683661645424</v>
      </c>
      <c r="H11" s="107">
        <f t="shared" si="1"/>
        <v>7.663043478260869</v>
      </c>
      <c r="I11" s="161">
        <f t="shared" si="6"/>
        <v>282</v>
      </c>
      <c r="J11" s="106">
        <f t="shared" si="2"/>
        <v>11.09100920317785</v>
      </c>
      <c r="K11" s="109">
        <f t="shared" si="3"/>
        <v>6.32003585835948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4"/>
        <v>0</v>
      </c>
      <c r="E12" s="34">
        <f t="shared" si="5"/>
        <v>0</v>
      </c>
      <c r="F12" s="148">
        <v>282</v>
      </c>
      <c r="G12" s="29">
        <f t="shared" si="0"/>
        <v>13.070683661645424</v>
      </c>
      <c r="H12" s="34">
        <f t="shared" si="1"/>
        <v>7.663043478260869</v>
      </c>
      <c r="I12" s="148">
        <f t="shared" si="6"/>
        <v>282</v>
      </c>
      <c r="J12" s="29">
        <f t="shared" si="2"/>
        <v>11.09100920317785</v>
      </c>
      <c r="K12" s="30">
        <f t="shared" si="3"/>
        <v>6.32003585835948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4"/>
        <v>0</v>
      </c>
      <c r="E13" s="116">
        <f t="shared" si="5"/>
        <v>0</v>
      </c>
      <c r="F13" s="150"/>
      <c r="G13" s="115">
        <f t="shared" si="0"/>
        <v>0</v>
      </c>
      <c r="H13" s="116">
        <f t="shared" si="1"/>
        <v>0</v>
      </c>
      <c r="I13" s="191">
        <f t="shared" si="6"/>
        <v>0</v>
      </c>
      <c r="J13" s="115">
        <f t="shared" si="2"/>
        <v>0</v>
      </c>
      <c r="K13" s="118">
        <f t="shared" si="3"/>
        <v>0</v>
      </c>
    </row>
    <row r="14" spans="1:11" s="6" customFormat="1" ht="15.75" customHeight="1" thickBot="1">
      <c r="A14" s="110" t="s">
        <v>14</v>
      </c>
      <c r="B14" s="104" t="s">
        <v>43</v>
      </c>
      <c r="C14" s="164"/>
      <c r="D14" s="106">
        <f t="shared" si="4"/>
        <v>0</v>
      </c>
      <c r="E14" s="107">
        <f t="shared" si="5"/>
        <v>0</v>
      </c>
      <c r="F14" s="150">
        <v>514</v>
      </c>
      <c r="G14" s="106">
        <f t="shared" si="0"/>
        <v>23.823870220162224</v>
      </c>
      <c r="H14" s="107">
        <f t="shared" si="1"/>
        <v>13.967391304347826</v>
      </c>
      <c r="I14" s="161">
        <f t="shared" si="6"/>
        <v>514</v>
      </c>
      <c r="J14" s="106">
        <f t="shared" si="2"/>
        <v>20.215527412884448</v>
      </c>
      <c r="K14" s="128">
        <f t="shared" si="3"/>
        <v>11.519497982967279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4"/>
        <v>0</v>
      </c>
      <c r="E15" s="35">
        <f t="shared" si="5"/>
        <v>0</v>
      </c>
      <c r="F15" s="148"/>
      <c r="G15" s="14">
        <f t="shared" si="0"/>
        <v>0</v>
      </c>
      <c r="H15" s="35">
        <f t="shared" si="1"/>
        <v>0</v>
      </c>
      <c r="I15" s="155">
        <f t="shared" si="6"/>
        <v>0</v>
      </c>
      <c r="J15" s="14">
        <f t="shared" si="2"/>
        <v>0</v>
      </c>
      <c r="K15" s="20">
        <f t="shared" si="3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4"/>
        <v>0</v>
      </c>
      <c r="E16" s="122">
        <f t="shared" si="5"/>
        <v>0</v>
      </c>
      <c r="F16" s="150"/>
      <c r="G16" s="121">
        <f t="shared" si="0"/>
        <v>0</v>
      </c>
      <c r="H16" s="122">
        <f t="shared" si="1"/>
        <v>0</v>
      </c>
      <c r="I16" s="150">
        <f t="shared" si="6"/>
        <v>0</v>
      </c>
      <c r="J16" s="121">
        <f t="shared" si="2"/>
        <v>0</v>
      </c>
      <c r="K16" s="123">
        <f t="shared" si="3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4"/>
        <v>0</v>
      </c>
      <c r="E17" s="107">
        <f t="shared" si="5"/>
        <v>0</v>
      </c>
      <c r="F17" s="152">
        <v>64</v>
      </c>
      <c r="G17" s="106">
        <f t="shared" si="0"/>
        <v>2.966396292004635</v>
      </c>
      <c r="H17" s="107">
        <f t="shared" si="1"/>
        <v>1.7391304347826086</v>
      </c>
      <c r="I17" s="161">
        <f t="shared" si="6"/>
        <v>64</v>
      </c>
      <c r="J17" s="106">
        <f t="shared" si="2"/>
        <v>2.5171084716432</v>
      </c>
      <c r="K17" s="109">
        <f t="shared" si="3"/>
        <v>1.4343343792021515</v>
      </c>
    </row>
    <row r="18" spans="1:11" s="6" customFormat="1" ht="20.25" customHeight="1" thickBot="1">
      <c r="A18" s="110" t="s">
        <v>17</v>
      </c>
      <c r="B18" s="104" t="s">
        <v>46</v>
      </c>
      <c r="C18" s="164"/>
      <c r="D18" s="106">
        <f t="shared" si="4"/>
        <v>0</v>
      </c>
      <c r="E18" s="107">
        <f t="shared" si="5"/>
        <v>0</v>
      </c>
      <c r="F18" s="150">
        <v>1029</v>
      </c>
      <c r="G18" s="106">
        <f t="shared" si="0"/>
        <v>47.694090382387024</v>
      </c>
      <c r="H18" s="107">
        <f t="shared" si="1"/>
        <v>27.96195652173913</v>
      </c>
      <c r="I18" s="161">
        <f t="shared" si="6"/>
        <v>1029</v>
      </c>
      <c r="J18" s="106">
        <f t="shared" si="2"/>
        <v>40.470384645638326</v>
      </c>
      <c r="K18" s="109">
        <f t="shared" si="3"/>
        <v>23.061407440609592</v>
      </c>
    </row>
    <row r="19" spans="1:11" s="1" customFormat="1" ht="18" customHeight="1">
      <c r="A19" s="4"/>
      <c r="B19" s="44" t="s">
        <v>47</v>
      </c>
      <c r="C19" s="162"/>
      <c r="D19" s="18">
        <f t="shared" si="4"/>
        <v>0</v>
      </c>
      <c r="E19" s="31">
        <f t="shared" si="5"/>
        <v>0</v>
      </c>
      <c r="F19" s="153"/>
      <c r="G19" s="18">
        <f t="shared" si="0"/>
        <v>0</v>
      </c>
      <c r="H19" s="31">
        <f t="shared" si="1"/>
        <v>0</v>
      </c>
      <c r="I19" s="153">
        <f t="shared" si="6"/>
        <v>0</v>
      </c>
      <c r="J19" s="18">
        <f t="shared" si="2"/>
        <v>0</v>
      </c>
      <c r="K19" s="19">
        <f t="shared" si="3"/>
        <v>0</v>
      </c>
    </row>
    <row r="20" spans="1:11" s="1" customFormat="1" ht="16.5" customHeight="1">
      <c r="A20" s="4"/>
      <c r="B20" s="42" t="s">
        <v>48</v>
      </c>
      <c r="C20" s="147"/>
      <c r="D20" s="12">
        <f t="shared" si="4"/>
        <v>0</v>
      </c>
      <c r="E20" s="32">
        <f t="shared" si="5"/>
        <v>0</v>
      </c>
      <c r="F20" s="147">
        <v>220</v>
      </c>
      <c r="G20" s="12">
        <f t="shared" si="0"/>
        <v>10.196987253765933</v>
      </c>
      <c r="H20" s="32">
        <f t="shared" si="1"/>
        <v>5.978260869565218</v>
      </c>
      <c r="I20" s="147">
        <f t="shared" si="6"/>
        <v>220</v>
      </c>
      <c r="J20" s="12">
        <f t="shared" si="2"/>
        <v>8.6525603712735</v>
      </c>
      <c r="K20" s="13">
        <f t="shared" si="3"/>
        <v>4.930524428507396</v>
      </c>
    </row>
    <row r="21" spans="1:11" s="1" customFormat="1" ht="15.75" customHeight="1" thickBot="1">
      <c r="A21" s="4"/>
      <c r="B21" s="42" t="s">
        <v>49</v>
      </c>
      <c r="C21" s="147"/>
      <c r="D21" s="12">
        <f t="shared" si="4"/>
        <v>0</v>
      </c>
      <c r="E21" s="32">
        <f t="shared" si="5"/>
        <v>0</v>
      </c>
      <c r="F21" s="148">
        <v>321</v>
      </c>
      <c r="G21" s="12">
        <f t="shared" si="0"/>
        <v>14.878331402085747</v>
      </c>
      <c r="H21" s="32">
        <f t="shared" si="1"/>
        <v>8.722826086956522</v>
      </c>
      <c r="I21" s="147">
        <f t="shared" si="6"/>
        <v>321</v>
      </c>
      <c r="J21" s="12">
        <f t="shared" si="2"/>
        <v>12.624872178085424</v>
      </c>
      <c r="K21" s="13">
        <f t="shared" si="3"/>
        <v>7.194083370685791</v>
      </c>
    </row>
    <row r="22" spans="1:11" s="6" customFormat="1" ht="15.75" customHeight="1" thickBot="1">
      <c r="A22" s="110" t="s">
        <v>28</v>
      </c>
      <c r="B22" s="104" t="s">
        <v>50</v>
      </c>
      <c r="C22" s="164">
        <v>610</v>
      </c>
      <c r="D22" s="106">
        <f t="shared" si="4"/>
        <v>158.4004154764996</v>
      </c>
      <c r="E22" s="107">
        <f t="shared" si="5"/>
        <v>78.00511508951406</v>
      </c>
      <c r="F22" s="150">
        <v>372</v>
      </c>
      <c r="G22" s="106">
        <f t="shared" si="0"/>
        <v>17.24217844727694</v>
      </c>
      <c r="H22" s="107">
        <f t="shared" si="1"/>
        <v>10.108695652173912</v>
      </c>
      <c r="I22" s="161">
        <f t="shared" si="6"/>
        <v>982</v>
      </c>
      <c r="J22" s="106">
        <f t="shared" si="2"/>
        <v>38.62188311177535</v>
      </c>
      <c r="K22" s="109">
        <f t="shared" si="3"/>
        <v>22.00806813088301</v>
      </c>
    </row>
    <row r="23" spans="1:11" s="1" customFormat="1" ht="15.75" customHeight="1">
      <c r="A23" s="4"/>
      <c r="B23" s="44" t="s">
        <v>51</v>
      </c>
      <c r="C23" s="162">
        <v>1</v>
      </c>
      <c r="D23" s="18">
        <f t="shared" si="4"/>
        <v>0.25967281225655675</v>
      </c>
      <c r="E23" s="31">
        <f t="shared" si="5"/>
        <v>0.1278772378516624</v>
      </c>
      <c r="F23" s="153"/>
      <c r="G23" s="18">
        <f t="shared" si="0"/>
        <v>0</v>
      </c>
      <c r="H23" s="31">
        <f t="shared" si="1"/>
        <v>0</v>
      </c>
      <c r="I23" s="153">
        <f t="shared" si="6"/>
        <v>1</v>
      </c>
      <c r="J23" s="18">
        <f t="shared" si="2"/>
        <v>0.039329819869425</v>
      </c>
      <c r="K23" s="19">
        <f t="shared" si="3"/>
        <v>0.022411474675033616</v>
      </c>
    </row>
    <row r="24" spans="1:11" s="1" customFormat="1" ht="14.25" customHeight="1">
      <c r="A24" s="4"/>
      <c r="B24" s="42" t="s">
        <v>52</v>
      </c>
      <c r="C24" s="163">
        <v>118</v>
      </c>
      <c r="D24" s="12">
        <f t="shared" si="4"/>
        <v>30.641391846273695</v>
      </c>
      <c r="E24" s="32">
        <f t="shared" si="5"/>
        <v>15.089514066496164</v>
      </c>
      <c r="F24" s="147">
        <v>126</v>
      </c>
      <c r="G24" s="12">
        <f t="shared" si="0"/>
        <v>5.840092699884125</v>
      </c>
      <c r="H24" s="32">
        <f t="shared" si="1"/>
        <v>3.4239130434782608</v>
      </c>
      <c r="I24" s="147">
        <f t="shared" si="6"/>
        <v>244</v>
      </c>
      <c r="J24" s="12">
        <f t="shared" si="2"/>
        <v>9.5964760481397</v>
      </c>
      <c r="K24" s="13">
        <f t="shared" si="3"/>
        <v>5.4683998207082025</v>
      </c>
    </row>
    <row r="25" spans="1:11" s="1" customFormat="1" ht="15.75" customHeight="1">
      <c r="A25" s="4"/>
      <c r="B25" s="42" t="s">
        <v>53</v>
      </c>
      <c r="C25" s="163">
        <v>491</v>
      </c>
      <c r="D25" s="12">
        <f t="shared" si="4"/>
        <v>127.49935081796936</v>
      </c>
      <c r="E25" s="32">
        <f t="shared" si="5"/>
        <v>62.78772378516624</v>
      </c>
      <c r="F25" s="147"/>
      <c r="G25" s="12">
        <f t="shared" si="0"/>
        <v>0</v>
      </c>
      <c r="H25" s="32">
        <f t="shared" si="1"/>
        <v>0</v>
      </c>
      <c r="I25" s="147">
        <f t="shared" si="6"/>
        <v>491</v>
      </c>
      <c r="J25" s="12">
        <f t="shared" si="2"/>
        <v>19.310941555887673</v>
      </c>
      <c r="K25" s="13">
        <f t="shared" si="3"/>
        <v>11.004034065441505</v>
      </c>
    </row>
    <row r="26" spans="1:11" s="1" customFormat="1" ht="13.5" thickBot="1">
      <c r="A26" s="4"/>
      <c r="B26" s="42" t="s">
        <v>54</v>
      </c>
      <c r="C26" s="163"/>
      <c r="D26" s="12">
        <f t="shared" si="4"/>
        <v>0</v>
      </c>
      <c r="E26" s="32">
        <f t="shared" si="5"/>
        <v>0</v>
      </c>
      <c r="F26" s="148"/>
      <c r="G26" s="12">
        <f t="shared" si="0"/>
        <v>0</v>
      </c>
      <c r="H26" s="32">
        <f t="shared" si="1"/>
        <v>0</v>
      </c>
      <c r="I26" s="147">
        <f t="shared" si="6"/>
        <v>0</v>
      </c>
      <c r="J26" s="12">
        <f t="shared" si="2"/>
        <v>0</v>
      </c>
      <c r="K26" s="13">
        <f t="shared" si="3"/>
        <v>0</v>
      </c>
    </row>
    <row r="27" spans="1:11" s="6" customFormat="1" ht="14.25" customHeight="1" thickBot="1">
      <c r="A27" s="110" t="s">
        <v>18</v>
      </c>
      <c r="B27" s="104" t="s">
        <v>55</v>
      </c>
      <c r="C27" s="164">
        <v>7</v>
      </c>
      <c r="D27" s="106">
        <f t="shared" si="4"/>
        <v>1.8177096857958972</v>
      </c>
      <c r="E27" s="107">
        <f t="shared" si="5"/>
        <v>0.8951406649616368</v>
      </c>
      <c r="F27" s="150">
        <v>604</v>
      </c>
      <c r="G27" s="106">
        <f t="shared" si="0"/>
        <v>27.995365005793744</v>
      </c>
      <c r="H27" s="107">
        <f t="shared" si="1"/>
        <v>16.41304347826087</v>
      </c>
      <c r="I27" s="161">
        <f t="shared" si="6"/>
        <v>611</v>
      </c>
      <c r="J27" s="106">
        <f t="shared" si="2"/>
        <v>24.030519940218674</v>
      </c>
      <c r="K27" s="109">
        <f t="shared" si="3"/>
        <v>13.69341102644554</v>
      </c>
    </row>
    <row r="28" spans="1:11" s="1" customFormat="1" ht="12.75">
      <c r="A28" s="4"/>
      <c r="B28" s="44" t="s">
        <v>56</v>
      </c>
      <c r="C28" s="162"/>
      <c r="D28" s="18">
        <f t="shared" si="4"/>
        <v>0</v>
      </c>
      <c r="E28" s="31">
        <f t="shared" si="5"/>
        <v>0</v>
      </c>
      <c r="F28" s="153">
        <v>10</v>
      </c>
      <c r="G28" s="18">
        <f>F28*1000/$G$2</f>
        <v>0.46349942062572425</v>
      </c>
      <c r="H28" s="31">
        <f t="shared" si="1"/>
        <v>0.2717391304347826</v>
      </c>
      <c r="I28" s="153">
        <f t="shared" si="6"/>
        <v>10</v>
      </c>
      <c r="J28" s="18">
        <f t="shared" si="2"/>
        <v>0.39329819869425</v>
      </c>
      <c r="K28" s="19">
        <f t="shared" si="3"/>
        <v>0.22411474675033619</v>
      </c>
    </row>
    <row r="29" spans="1:11" s="1" customFormat="1" ht="13.5" customHeight="1">
      <c r="A29" s="4"/>
      <c r="B29" s="42" t="s">
        <v>57</v>
      </c>
      <c r="C29" s="163">
        <v>1</v>
      </c>
      <c r="D29" s="12">
        <f t="shared" si="4"/>
        <v>0.25967281225655675</v>
      </c>
      <c r="E29" s="32">
        <f t="shared" si="5"/>
        <v>0.1278772378516624</v>
      </c>
      <c r="F29" s="147">
        <v>2</v>
      </c>
      <c r="G29" s="12">
        <f t="shared" si="0"/>
        <v>0.09269988412514485</v>
      </c>
      <c r="H29" s="32">
        <f t="shared" si="1"/>
        <v>0.05434782608695652</v>
      </c>
      <c r="I29" s="147">
        <f t="shared" si="6"/>
        <v>3</v>
      </c>
      <c r="J29" s="12">
        <f t="shared" si="2"/>
        <v>0.11798945960827499</v>
      </c>
      <c r="K29" s="13">
        <f t="shared" si="3"/>
        <v>0.06723442402510085</v>
      </c>
    </row>
    <row r="30" spans="1:11" s="1" customFormat="1" ht="12.75">
      <c r="A30" s="4"/>
      <c r="B30" s="42" t="s">
        <v>58</v>
      </c>
      <c r="C30" s="163">
        <v>1</v>
      </c>
      <c r="D30" s="12">
        <f t="shared" si="4"/>
        <v>0.25967281225655675</v>
      </c>
      <c r="E30" s="32">
        <f t="shared" si="5"/>
        <v>0.1278772378516624</v>
      </c>
      <c r="F30" s="154">
        <v>18</v>
      </c>
      <c r="G30" s="12">
        <f t="shared" si="0"/>
        <v>0.8342989571263036</v>
      </c>
      <c r="H30" s="32">
        <f t="shared" si="1"/>
        <v>0.4891304347826087</v>
      </c>
      <c r="I30" s="147">
        <f t="shared" si="6"/>
        <v>19</v>
      </c>
      <c r="J30" s="12">
        <f t="shared" si="2"/>
        <v>0.747266577519075</v>
      </c>
      <c r="K30" s="13">
        <f t="shared" si="3"/>
        <v>0.42581801882563874</v>
      </c>
    </row>
    <row r="31" spans="1:11" s="1" customFormat="1" ht="16.5" customHeight="1" thickBot="1">
      <c r="A31" s="5"/>
      <c r="B31" s="42" t="s">
        <v>59</v>
      </c>
      <c r="C31" s="163"/>
      <c r="D31" s="12">
        <f t="shared" si="4"/>
        <v>0</v>
      </c>
      <c r="E31" s="32">
        <f t="shared" si="5"/>
        <v>0</v>
      </c>
      <c r="F31" s="151">
        <v>39</v>
      </c>
      <c r="G31" s="12">
        <f t="shared" si="0"/>
        <v>1.8076477404403244</v>
      </c>
      <c r="H31" s="32">
        <f t="shared" si="1"/>
        <v>1.059782608695652</v>
      </c>
      <c r="I31" s="147">
        <f t="shared" si="6"/>
        <v>39</v>
      </c>
      <c r="J31" s="12">
        <f t="shared" si="2"/>
        <v>1.533862974907575</v>
      </c>
      <c r="K31" s="13">
        <f t="shared" si="3"/>
        <v>0.8740475123263111</v>
      </c>
    </row>
    <row r="32" spans="1:11" s="1" customFormat="1" ht="16.5" customHeight="1" thickBot="1">
      <c r="A32" s="112" t="s">
        <v>77</v>
      </c>
      <c r="B32" s="104" t="s">
        <v>63</v>
      </c>
      <c r="C32" s="164">
        <v>30</v>
      </c>
      <c r="D32" s="106">
        <f t="shared" si="4"/>
        <v>7.790184367696702</v>
      </c>
      <c r="E32" s="107">
        <f t="shared" si="5"/>
        <v>3.836317135549872</v>
      </c>
      <c r="F32" s="150">
        <v>397</v>
      </c>
      <c r="G32" s="106">
        <f>F32*1000/$G$2</f>
        <v>18.40092699884125</v>
      </c>
      <c r="H32" s="107">
        <f t="shared" si="1"/>
        <v>10.78804347826087</v>
      </c>
      <c r="I32" s="161">
        <f>SUM(C32,F32)</f>
        <v>427</v>
      </c>
      <c r="J32" s="106">
        <f>I32*1000/$J$2</f>
        <v>16.793833084244476</v>
      </c>
      <c r="K32" s="109">
        <f t="shared" si="3"/>
        <v>9.569699686239355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4"/>
        <v>0</v>
      </c>
      <c r="E33" s="107">
        <f t="shared" si="5"/>
        <v>0</v>
      </c>
      <c r="F33" s="150">
        <v>68</v>
      </c>
      <c r="G33" s="106">
        <f>F33*1000/$G$2</f>
        <v>3.1517960602549246</v>
      </c>
      <c r="H33" s="107">
        <f t="shared" si="1"/>
        <v>1.8478260869565217</v>
      </c>
      <c r="I33" s="161">
        <f>SUM(C33,F33)</f>
        <v>68</v>
      </c>
      <c r="J33" s="106">
        <f>I33*1000/$J$2</f>
        <v>2.6744277511209</v>
      </c>
      <c r="K33" s="109">
        <f t="shared" si="3"/>
        <v>1.523980277902286</v>
      </c>
    </row>
    <row r="34" spans="1:11" s="6" customFormat="1" ht="21" customHeight="1" thickBot="1">
      <c r="A34" s="110" t="s">
        <v>19</v>
      </c>
      <c r="B34" s="104" t="s">
        <v>60</v>
      </c>
      <c r="C34" s="164">
        <v>25</v>
      </c>
      <c r="D34" s="106">
        <f t="shared" si="4"/>
        <v>6.491820306413919</v>
      </c>
      <c r="E34" s="107">
        <f t="shared" si="5"/>
        <v>3.1969309462915603</v>
      </c>
      <c r="F34" s="150">
        <v>219</v>
      </c>
      <c r="G34" s="106">
        <f t="shared" si="0"/>
        <v>10.15063731170336</v>
      </c>
      <c r="H34" s="107">
        <f t="shared" si="1"/>
        <v>5.951086956521739</v>
      </c>
      <c r="I34" s="161">
        <f t="shared" si="6"/>
        <v>244</v>
      </c>
      <c r="J34" s="106">
        <f t="shared" si="2"/>
        <v>9.5964760481397</v>
      </c>
      <c r="K34" s="109">
        <f t="shared" si="3"/>
        <v>5.4683998207082025</v>
      </c>
    </row>
    <row r="35" spans="1:11" s="1" customFormat="1" ht="12.75">
      <c r="A35" s="4"/>
      <c r="B35" s="44" t="s">
        <v>61</v>
      </c>
      <c r="C35" s="162">
        <v>23</v>
      </c>
      <c r="D35" s="25">
        <f t="shared" si="4"/>
        <v>5.972474681900805</v>
      </c>
      <c r="E35" s="36">
        <f t="shared" si="5"/>
        <v>2.9411764705882355</v>
      </c>
      <c r="F35" s="153">
        <v>191</v>
      </c>
      <c r="G35" s="25">
        <f t="shared" si="0"/>
        <v>8.852838933951332</v>
      </c>
      <c r="H35" s="36">
        <f t="shared" si="1"/>
        <v>5.190217391304348</v>
      </c>
      <c r="I35" s="153">
        <f t="shared" si="6"/>
        <v>214</v>
      </c>
      <c r="J35" s="25">
        <f t="shared" si="2"/>
        <v>8.416581452056949</v>
      </c>
      <c r="K35" s="26">
        <f t="shared" si="3"/>
        <v>4.796055580457194</v>
      </c>
    </row>
    <row r="36" spans="1:11" s="1" customFormat="1" ht="13.5" customHeight="1">
      <c r="A36" s="4"/>
      <c r="B36" s="47" t="s">
        <v>31</v>
      </c>
      <c r="C36" s="163"/>
      <c r="D36" s="27">
        <f t="shared" si="4"/>
        <v>0</v>
      </c>
      <c r="E36" s="37">
        <f t="shared" si="5"/>
        <v>0</v>
      </c>
      <c r="F36" s="147">
        <v>71</v>
      </c>
      <c r="G36" s="27">
        <f t="shared" si="0"/>
        <v>3.290845886442642</v>
      </c>
      <c r="H36" s="37">
        <f t="shared" si="1"/>
        <v>1.9293478260869565</v>
      </c>
      <c r="I36" s="147">
        <f t="shared" si="6"/>
        <v>71</v>
      </c>
      <c r="J36" s="27">
        <f t="shared" si="2"/>
        <v>2.792417210729175</v>
      </c>
      <c r="K36" s="28">
        <f t="shared" si="3"/>
        <v>1.5912147019273868</v>
      </c>
    </row>
    <row r="37" spans="1:11" s="1" customFormat="1" ht="12" customHeight="1" thickBot="1">
      <c r="A37" s="16"/>
      <c r="B37" s="42" t="s">
        <v>81</v>
      </c>
      <c r="C37" s="163">
        <v>23</v>
      </c>
      <c r="D37" s="27">
        <f t="shared" si="4"/>
        <v>5.972474681900805</v>
      </c>
      <c r="E37" s="37">
        <f t="shared" si="5"/>
        <v>2.9411764705882355</v>
      </c>
      <c r="F37" s="155">
        <v>99</v>
      </c>
      <c r="G37" s="27">
        <f t="shared" si="0"/>
        <v>4.58864426419467</v>
      </c>
      <c r="H37" s="37">
        <f t="shared" si="1"/>
        <v>2.6902173913043477</v>
      </c>
      <c r="I37" s="147">
        <f t="shared" si="6"/>
        <v>122</v>
      </c>
      <c r="J37" s="27">
        <f t="shared" si="2"/>
        <v>4.79823802406985</v>
      </c>
      <c r="K37" s="28">
        <f t="shared" si="3"/>
        <v>2.7341999103541013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4"/>
        <v>0</v>
      </c>
      <c r="E38" s="107">
        <f t="shared" si="5"/>
        <v>0</v>
      </c>
      <c r="F38" s="150"/>
      <c r="G38" s="106">
        <f t="shared" si="0"/>
        <v>0</v>
      </c>
      <c r="H38" s="107">
        <f t="shared" si="1"/>
        <v>0</v>
      </c>
      <c r="I38" s="161">
        <f t="shared" si="6"/>
        <v>0</v>
      </c>
      <c r="J38" s="106">
        <f t="shared" si="2"/>
        <v>0</v>
      </c>
      <c r="K38" s="128">
        <f t="shared" si="3"/>
        <v>0</v>
      </c>
    </row>
    <row r="39" spans="1:11" s="1" customFormat="1" ht="12.75">
      <c r="A39" s="4"/>
      <c r="B39" s="44" t="s">
        <v>62</v>
      </c>
      <c r="C39" s="162"/>
      <c r="D39" s="18">
        <f t="shared" si="4"/>
        <v>0</v>
      </c>
      <c r="E39" s="31">
        <f t="shared" si="5"/>
        <v>0</v>
      </c>
      <c r="F39" s="153"/>
      <c r="G39" s="18">
        <f t="shared" si="0"/>
        <v>0</v>
      </c>
      <c r="H39" s="31">
        <f t="shared" si="1"/>
        <v>0</v>
      </c>
      <c r="I39" s="153">
        <f t="shared" si="6"/>
        <v>0</v>
      </c>
      <c r="J39" s="18">
        <f t="shared" si="2"/>
        <v>0</v>
      </c>
      <c r="K39" s="19">
        <f t="shared" si="3"/>
        <v>0</v>
      </c>
    </row>
    <row r="40" spans="1:11" s="1" customFormat="1" ht="12.75">
      <c r="A40" s="4"/>
      <c r="B40" s="42" t="s">
        <v>34</v>
      </c>
      <c r="C40" s="163"/>
      <c r="D40" s="12">
        <f t="shared" si="4"/>
        <v>0</v>
      </c>
      <c r="E40" s="32">
        <f t="shared" si="5"/>
        <v>0</v>
      </c>
      <c r="F40" s="147"/>
      <c r="G40" s="12">
        <f t="shared" si="0"/>
        <v>0</v>
      </c>
      <c r="H40" s="32">
        <f t="shared" si="1"/>
        <v>0</v>
      </c>
      <c r="I40" s="147">
        <f t="shared" si="6"/>
        <v>0</v>
      </c>
      <c r="J40" s="12">
        <f t="shared" si="2"/>
        <v>0</v>
      </c>
      <c r="K40" s="13">
        <f t="shared" si="3"/>
        <v>0</v>
      </c>
    </row>
    <row r="41" spans="1:11" s="1" customFormat="1" ht="12.75">
      <c r="A41" s="4"/>
      <c r="B41" s="42" t="s">
        <v>25</v>
      </c>
      <c r="C41" s="163"/>
      <c r="D41" s="12">
        <f t="shared" si="4"/>
        <v>0</v>
      </c>
      <c r="E41" s="32">
        <f t="shared" si="5"/>
        <v>0</v>
      </c>
      <c r="F41" s="147"/>
      <c r="G41" s="12">
        <f t="shared" si="0"/>
        <v>0</v>
      </c>
      <c r="H41" s="32">
        <f t="shared" si="1"/>
        <v>0</v>
      </c>
      <c r="I41" s="147">
        <f t="shared" si="6"/>
        <v>0</v>
      </c>
      <c r="J41" s="12">
        <f t="shared" si="2"/>
        <v>0</v>
      </c>
      <c r="K41" s="13">
        <f t="shared" si="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4"/>
        <v>0</v>
      </c>
      <c r="E42" s="32">
        <f t="shared" si="5"/>
        <v>0</v>
      </c>
      <c r="F42" s="148"/>
      <c r="G42" s="12">
        <f t="shared" si="0"/>
        <v>0</v>
      </c>
      <c r="H42" s="32">
        <f t="shared" si="1"/>
        <v>0</v>
      </c>
      <c r="I42" s="147">
        <f t="shared" si="6"/>
        <v>0</v>
      </c>
      <c r="J42" s="12">
        <f t="shared" si="2"/>
        <v>0</v>
      </c>
      <c r="K42" s="13">
        <f t="shared" si="3"/>
        <v>0</v>
      </c>
    </row>
    <row r="43" spans="1:11" s="6" customFormat="1" ht="28.5" customHeight="1" thickBot="1">
      <c r="A43" s="110" t="s">
        <v>21</v>
      </c>
      <c r="B43" s="104" t="s">
        <v>66</v>
      </c>
      <c r="C43" s="164"/>
      <c r="D43" s="106">
        <f t="shared" si="4"/>
        <v>0</v>
      </c>
      <c r="E43" s="107">
        <f t="shared" si="5"/>
        <v>0</v>
      </c>
      <c r="F43" s="150"/>
      <c r="G43" s="106">
        <f t="shared" si="0"/>
        <v>0</v>
      </c>
      <c r="H43" s="107">
        <f t="shared" si="1"/>
        <v>0</v>
      </c>
      <c r="I43" s="161">
        <f t="shared" si="6"/>
        <v>0</v>
      </c>
      <c r="J43" s="106">
        <f t="shared" si="2"/>
        <v>0</v>
      </c>
      <c r="K43" s="128">
        <f t="shared" si="3"/>
        <v>0</v>
      </c>
    </row>
    <row r="44" spans="1:11" s="1" customFormat="1" ht="27.75" customHeight="1">
      <c r="A44" s="9"/>
      <c r="B44" s="143" t="s">
        <v>85</v>
      </c>
      <c r="C44" s="162"/>
      <c r="D44" s="18">
        <f t="shared" si="4"/>
        <v>0</v>
      </c>
      <c r="E44" s="31">
        <f t="shared" si="5"/>
        <v>0</v>
      </c>
      <c r="F44" s="158"/>
      <c r="G44" s="18">
        <f t="shared" si="0"/>
        <v>0</v>
      </c>
      <c r="H44" s="31">
        <f t="shared" si="1"/>
        <v>0</v>
      </c>
      <c r="I44" s="153">
        <f t="shared" si="6"/>
        <v>0</v>
      </c>
      <c r="J44" s="18">
        <f t="shared" si="2"/>
        <v>0</v>
      </c>
      <c r="K44" s="19">
        <f t="shared" si="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4"/>
        <v>0</v>
      </c>
      <c r="E45" s="32">
        <f t="shared" si="5"/>
        <v>0</v>
      </c>
      <c r="F45" s="156"/>
      <c r="G45" s="12">
        <f t="shared" si="0"/>
        <v>0</v>
      </c>
      <c r="H45" s="32">
        <f t="shared" si="1"/>
        <v>0</v>
      </c>
      <c r="I45" s="147">
        <f t="shared" si="6"/>
        <v>0</v>
      </c>
      <c r="J45" s="12">
        <f t="shared" si="2"/>
        <v>0</v>
      </c>
      <c r="K45" s="13">
        <f t="shared" si="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4"/>
        <v>0</v>
      </c>
      <c r="E46" s="107">
        <f t="shared" si="5"/>
        <v>0</v>
      </c>
      <c r="F46" s="150">
        <v>1</v>
      </c>
      <c r="G46" s="106">
        <f>F46*1000/$G$2</f>
        <v>0.046349942062572425</v>
      </c>
      <c r="H46" s="107">
        <f t="shared" si="1"/>
        <v>0.02717391304347826</v>
      </c>
      <c r="I46" s="161">
        <f>SUM(C46,F46)</f>
        <v>1</v>
      </c>
      <c r="J46" s="106">
        <f>I46*1000/$J$2</f>
        <v>0.039329819869425</v>
      </c>
      <c r="K46" s="109">
        <f t="shared" si="3"/>
        <v>0.022411474675033616</v>
      </c>
    </row>
    <row r="47" spans="1:11" s="6" customFormat="1" ht="21" customHeight="1" thickBot="1">
      <c r="A47" s="112" t="s">
        <v>29</v>
      </c>
      <c r="B47" s="104" t="s">
        <v>67</v>
      </c>
      <c r="C47" s="164">
        <v>107</v>
      </c>
      <c r="D47" s="106">
        <f t="shared" si="4"/>
        <v>27.784990911451573</v>
      </c>
      <c r="E47" s="107">
        <f t="shared" si="5"/>
        <v>13.682864450127877</v>
      </c>
      <c r="F47" s="150">
        <v>54</v>
      </c>
      <c r="G47" s="106">
        <f t="shared" si="0"/>
        <v>2.5028968713789106</v>
      </c>
      <c r="H47" s="107">
        <f t="shared" si="1"/>
        <v>1.4673913043478262</v>
      </c>
      <c r="I47" s="161">
        <f t="shared" si="6"/>
        <v>161</v>
      </c>
      <c r="J47" s="106">
        <f t="shared" si="2"/>
        <v>6.332100998977425</v>
      </c>
      <c r="K47" s="109">
        <f t="shared" si="3"/>
        <v>3.6082474226804124</v>
      </c>
    </row>
    <row r="48" spans="1:11" s="6" customFormat="1" ht="19.5" customHeight="1" thickBot="1">
      <c r="A48" s="110" t="s">
        <v>30</v>
      </c>
      <c r="B48" s="157" t="s">
        <v>68</v>
      </c>
      <c r="C48" s="164">
        <v>3</v>
      </c>
      <c r="D48" s="106">
        <f t="shared" si="4"/>
        <v>0.7790184367696702</v>
      </c>
      <c r="E48" s="107">
        <f t="shared" si="5"/>
        <v>0.3836317135549872</v>
      </c>
      <c r="F48" s="150">
        <v>74</v>
      </c>
      <c r="G48" s="106">
        <f t="shared" si="0"/>
        <v>3.4298957126303593</v>
      </c>
      <c r="H48" s="107">
        <f t="shared" si="1"/>
        <v>2.010869565217391</v>
      </c>
      <c r="I48" s="161">
        <f t="shared" si="6"/>
        <v>77</v>
      </c>
      <c r="J48" s="106">
        <f t="shared" si="2"/>
        <v>3.0283961299457247</v>
      </c>
      <c r="K48" s="109">
        <f t="shared" si="3"/>
        <v>1.7256835499775884</v>
      </c>
    </row>
    <row r="49" spans="1:11" s="1" customFormat="1" ht="15.75" customHeight="1">
      <c r="A49" s="4"/>
      <c r="B49" s="44" t="s">
        <v>69</v>
      </c>
      <c r="C49" s="162">
        <v>1</v>
      </c>
      <c r="D49" s="18">
        <f t="shared" si="4"/>
        <v>0.25967281225655675</v>
      </c>
      <c r="E49" s="31">
        <f t="shared" si="5"/>
        <v>0.1278772378516624</v>
      </c>
      <c r="F49" s="153">
        <v>17</v>
      </c>
      <c r="G49" s="18">
        <f t="shared" si="0"/>
        <v>0.7879490150637312</v>
      </c>
      <c r="H49" s="31">
        <f t="shared" si="1"/>
        <v>0.46195652173913043</v>
      </c>
      <c r="I49" s="153">
        <f t="shared" si="6"/>
        <v>18</v>
      </c>
      <c r="J49" s="18">
        <f t="shared" si="2"/>
        <v>0.7079367576496499</v>
      </c>
      <c r="K49" s="19">
        <f t="shared" si="3"/>
        <v>0.4034065441506051</v>
      </c>
    </row>
    <row r="50" spans="1:11" s="1" customFormat="1" ht="12.75">
      <c r="A50" s="4"/>
      <c r="B50" s="42" t="s">
        <v>73</v>
      </c>
      <c r="C50" s="163"/>
      <c r="D50" s="12">
        <f t="shared" si="4"/>
        <v>0</v>
      </c>
      <c r="E50" s="32">
        <f t="shared" si="5"/>
        <v>0</v>
      </c>
      <c r="F50" s="147"/>
      <c r="G50" s="12">
        <f t="shared" si="0"/>
        <v>0</v>
      </c>
      <c r="H50" s="32">
        <f t="shared" si="1"/>
        <v>0</v>
      </c>
      <c r="I50" s="147">
        <f t="shared" si="6"/>
        <v>0</v>
      </c>
      <c r="J50" s="12">
        <f t="shared" si="2"/>
        <v>0</v>
      </c>
      <c r="K50" s="13">
        <f t="shared" si="3"/>
        <v>0</v>
      </c>
    </row>
    <row r="51" spans="1:11" s="1" customFormat="1" ht="15" customHeight="1">
      <c r="A51" s="4"/>
      <c r="B51" s="42" t="s">
        <v>70</v>
      </c>
      <c r="C51" s="163"/>
      <c r="D51" s="12">
        <f t="shared" si="4"/>
        <v>0</v>
      </c>
      <c r="E51" s="32">
        <f t="shared" si="5"/>
        <v>0</v>
      </c>
      <c r="F51" s="147"/>
      <c r="G51" s="12">
        <f t="shared" si="0"/>
        <v>0</v>
      </c>
      <c r="H51" s="32">
        <f t="shared" si="1"/>
        <v>0</v>
      </c>
      <c r="I51" s="147">
        <f t="shared" si="6"/>
        <v>0</v>
      </c>
      <c r="J51" s="12">
        <f t="shared" si="2"/>
        <v>0</v>
      </c>
      <c r="K51" s="13">
        <f t="shared" si="3"/>
        <v>0</v>
      </c>
    </row>
    <row r="52" spans="1:11" s="1" customFormat="1" ht="12.75">
      <c r="A52" s="4"/>
      <c r="B52" s="42" t="s">
        <v>74</v>
      </c>
      <c r="C52" s="163"/>
      <c r="D52" s="12">
        <f t="shared" si="4"/>
        <v>0</v>
      </c>
      <c r="E52" s="32">
        <f t="shared" si="5"/>
        <v>0</v>
      </c>
      <c r="F52" s="147"/>
      <c r="G52" s="12">
        <f t="shared" si="0"/>
        <v>0</v>
      </c>
      <c r="H52" s="32">
        <f t="shared" si="1"/>
        <v>0</v>
      </c>
      <c r="I52" s="147">
        <f t="shared" si="6"/>
        <v>0</v>
      </c>
      <c r="J52" s="12">
        <f t="shared" si="2"/>
        <v>0</v>
      </c>
      <c r="K52" s="13">
        <f t="shared" si="3"/>
        <v>0</v>
      </c>
    </row>
    <row r="53" spans="1:11" s="1" customFormat="1" ht="15" customHeight="1">
      <c r="A53" s="4"/>
      <c r="B53" s="42" t="s">
        <v>71</v>
      </c>
      <c r="C53" s="163"/>
      <c r="D53" s="12">
        <f t="shared" si="4"/>
        <v>0</v>
      </c>
      <c r="E53" s="32">
        <f t="shared" si="5"/>
        <v>0</v>
      </c>
      <c r="F53" s="147"/>
      <c r="G53" s="12">
        <f t="shared" si="0"/>
        <v>0</v>
      </c>
      <c r="H53" s="32">
        <f t="shared" si="1"/>
        <v>0</v>
      </c>
      <c r="I53" s="147">
        <f t="shared" si="6"/>
        <v>0</v>
      </c>
      <c r="J53" s="12">
        <f t="shared" si="2"/>
        <v>0</v>
      </c>
      <c r="K53" s="13">
        <f t="shared" si="3"/>
        <v>0</v>
      </c>
    </row>
    <row r="54" spans="1:11" s="1" customFormat="1" ht="12.75">
      <c r="A54" s="4"/>
      <c r="B54" s="42" t="s">
        <v>75</v>
      </c>
      <c r="C54" s="163"/>
      <c r="D54" s="12">
        <f t="shared" si="4"/>
        <v>0</v>
      </c>
      <c r="E54" s="32">
        <f t="shared" si="5"/>
        <v>0</v>
      </c>
      <c r="F54" s="147"/>
      <c r="G54" s="12">
        <f t="shared" si="0"/>
        <v>0</v>
      </c>
      <c r="H54" s="32">
        <f t="shared" si="1"/>
        <v>0</v>
      </c>
      <c r="I54" s="147">
        <f t="shared" si="6"/>
        <v>0</v>
      </c>
      <c r="J54" s="12">
        <f t="shared" si="2"/>
        <v>0</v>
      </c>
      <c r="K54" s="13">
        <f t="shared" si="3"/>
        <v>0</v>
      </c>
    </row>
    <row r="55" spans="1:11" s="1" customFormat="1" ht="15.75" customHeight="1">
      <c r="A55" s="4"/>
      <c r="B55" s="42" t="s">
        <v>72</v>
      </c>
      <c r="C55" s="163"/>
      <c r="D55" s="12">
        <f t="shared" si="4"/>
        <v>0</v>
      </c>
      <c r="E55" s="32">
        <f t="shared" si="5"/>
        <v>0</v>
      </c>
      <c r="F55" s="147"/>
      <c r="G55" s="12">
        <f t="shared" si="0"/>
        <v>0</v>
      </c>
      <c r="H55" s="32">
        <f t="shared" si="1"/>
        <v>0</v>
      </c>
      <c r="I55" s="147">
        <f t="shared" si="6"/>
        <v>0</v>
      </c>
      <c r="J55" s="12">
        <f t="shared" si="2"/>
        <v>0</v>
      </c>
      <c r="K55" s="13">
        <f t="shared" si="3"/>
        <v>0</v>
      </c>
    </row>
    <row r="56" spans="1:11" s="1" customFormat="1" ht="12.75">
      <c r="A56" s="4"/>
      <c r="B56" s="42" t="s">
        <v>76</v>
      </c>
      <c r="C56" s="163"/>
      <c r="D56" s="12">
        <f t="shared" si="4"/>
        <v>0</v>
      </c>
      <c r="E56" s="32">
        <f t="shared" si="5"/>
        <v>0</v>
      </c>
      <c r="F56" s="147"/>
      <c r="G56" s="12">
        <f t="shared" si="0"/>
        <v>0</v>
      </c>
      <c r="H56" s="32">
        <f t="shared" si="1"/>
        <v>0</v>
      </c>
      <c r="I56" s="147">
        <f t="shared" si="6"/>
        <v>0</v>
      </c>
      <c r="J56" s="12">
        <f t="shared" si="2"/>
        <v>0</v>
      </c>
      <c r="K56" s="13">
        <f t="shared" si="3"/>
        <v>0</v>
      </c>
    </row>
    <row r="57" spans="1:11" s="1" customFormat="1" ht="16.5" customHeight="1" thickBot="1">
      <c r="A57" s="4"/>
      <c r="B57" s="42" t="s">
        <v>33</v>
      </c>
      <c r="C57" s="154"/>
      <c r="D57" s="12">
        <f t="shared" si="4"/>
        <v>0</v>
      </c>
      <c r="E57" s="154"/>
      <c r="F57" s="154"/>
      <c r="G57" s="12">
        <f t="shared" si="0"/>
        <v>0</v>
      </c>
      <c r="H57" s="32">
        <f>F57*100/F$58</f>
        <v>0</v>
      </c>
      <c r="I57" s="147">
        <f t="shared" si="6"/>
        <v>0</v>
      </c>
      <c r="J57" s="12">
        <f t="shared" si="2"/>
        <v>0</v>
      </c>
      <c r="K57" s="13">
        <f t="shared" si="3"/>
        <v>0</v>
      </c>
    </row>
    <row r="58" spans="1:11" s="6" customFormat="1" ht="18.75" customHeight="1" thickBot="1">
      <c r="A58" s="86"/>
      <c r="B58" s="159" t="s">
        <v>22</v>
      </c>
      <c r="C58" s="164">
        <f>C48+C47+C46+C43+C38+C34+C33+C32+C27+C22+C18+C17+C16+C14+C13+C11+C10+C8+C5</f>
        <v>782</v>
      </c>
      <c r="D58" s="12">
        <f t="shared" si="4"/>
        <v>203.06413918462738</v>
      </c>
      <c r="E58" s="107"/>
      <c r="F58" s="164">
        <f>F48+F47+F46+F43+F38+F34+F33+F32+F27+F22+F18+F17+F16+F14+F13+F11+F10+F8+F5</f>
        <v>3680</v>
      </c>
      <c r="G58" s="258">
        <f t="shared" si="0"/>
        <v>170.56778679026652</v>
      </c>
      <c r="H58" s="107"/>
      <c r="I58" s="161">
        <f>I48+I47+I46+I43+I38+I34+I33+I32+I27+I22+I18+I17+I16+I14+I13+I11+I10+I8+I5</f>
        <v>4462</v>
      </c>
      <c r="J58" s="259">
        <f t="shared" si="2"/>
        <v>175.48965625737435</v>
      </c>
      <c r="K58" s="109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ySplit="4" topLeftCell="BM41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100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2.5" customHeight="1" thickBot="1">
      <c r="A2" s="21"/>
      <c r="B2" s="22"/>
      <c r="C2" s="2"/>
      <c r="D2" s="50">
        <v>2220</v>
      </c>
      <c r="E2" s="23"/>
      <c r="F2" s="23"/>
      <c r="G2" s="50">
        <v>11640</v>
      </c>
      <c r="H2" s="2"/>
      <c r="I2" s="2"/>
      <c r="J2" s="50">
        <f>SUM(D2:G2)</f>
        <v>13860</v>
      </c>
      <c r="K2" s="2"/>
    </row>
    <row r="3" spans="1:11" ht="15.75" customHeight="1">
      <c r="A3" s="266" t="s">
        <v>24</v>
      </c>
      <c r="B3" s="268" t="s">
        <v>5</v>
      </c>
      <c r="C3" s="196" t="s">
        <v>1</v>
      </c>
      <c r="D3" s="197"/>
      <c r="E3" s="197"/>
      <c r="F3" s="196" t="s">
        <v>2</v>
      </c>
      <c r="G3" s="197"/>
      <c r="H3" s="197"/>
      <c r="I3" s="196" t="s">
        <v>3</v>
      </c>
      <c r="J3" s="197"/>
      <c r="K3" s="198"/>
    </row>
    <row r="4" spans="1:11" ht="29.2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20.25" customHeight="1" thickBot="1">
      <c r="A5" s="193" t="s">
        <v>9</v>
      </c>
      <c r="B5" s="113" t="s">
        <v>26</v>
      </c>
      <c r="C5" s="161"/>
      <c r="D5" s="106">
        <f aca="true" t="shared" si="0" ref="D5:D36">C5*1000/$D$2</f>
        <v>0</v>
      </c>
      <c r="E5" s="107" t="e">
        <f aca="true" t="shared" si="1" ref="E5:E56">C5*100/C$58</f>
        <v>#DIV/0!</v>
      </c>
      <c r="F5" s="150"/>
      <c r="G5" s="106">
        <f aca="true" t="shared" si="2" ref="G5:G36">F5*1000/$G$2</f>
        <v>0</v>
      </c>
      <c r="H5" s="107" t="e">
        <f aca="true" t="shared" si="3" ref="H5:H56">F5*100/F$58</f>
        <v>#DIV/0!</v>
      </c>
      <c r="I5" s="161">
        <f aca="true" t="shared" si="4" ref="I5:I57">SUM(C5,F5)</f>
        <v>0</v>
      </c>
      <c r="J5" s="106">
        <f aca="true" t="shared" si="5" ref="J5:J36">I5*1000/$J$2</f>
        <v>0</v>
      </c>
      <c r="K5" s="109" t="e">
        <f aca="true" t="shared" si="6" ref="K5:K57">I5*100/I$58</f>
        <v>#DIV/0!</v>
      </c>
    </row>
    <row r="6" spans="1:11" s="1" customFormat="1" ht="15.75" customHeight="1">
      <c r="A6" s="4"/>
      <c r="B6" s="44" t="s">
        <v>36</v>
      </c>
      <c r="C6" s="162"/>
      <c r="D6" s="18">
        <f t="shared" si="0"/>
        <v>0</v>
      </c>
      <c r="E6" s="31" t="e">
        <f t="shared" si="1"/>
        <v>#DIV/0!</v>
      </c>
      <c r="F6" s="153"/>
      <c r="G6" s="18">
        <f t="shared" si="2"/>
        <v>0</v>
      </c>
      <c r="H6" s="31" t="e">
        <f t="shared" si="3"/>
        <v>#DIV/0!</v>
      </c>
      <c r="I6" s="153">
        <f t="shared" si="4"/>
        <v>0</v>
      </c>
      <c r="J6" s="18">
        <f t="shared" si="5"/>
        <v>0</v>
      </c>
      <c r="K6" s="19" t="e">
        <f t="shared" si="6"/>
        <v>#DIV/0!</v>
      </c>
    </row>
    <row r="7" spans="1:11" s="1" customFormat="1" ht="12.75" customHeight="1" thickBot="1">
      <c r="A7" s="4"/>
      <c r="B7" s="43" t="s">
        <v>37</v>
      </c>
      <c r="C7" s="163"/>
      <c r="D7" s="12">
        <f t="shared" si="0"/>
        <v>0</v>
      </c>
      <c r="E7" s="32" t="e">
        <f t="shared" si="1"/>
        <v>#DIV/0!</v>
      </c>
      <c r="F7" s="148"/>
      <c r="G7" s="14">
        <f t="shared" si="2"/>
        <v>0</v>
      </c>
      <c r="H7" s="35" t="e">
        <f t="shared" si="3"/>
        <v>#DIV/0!</v>
      </c>
      <c r="I7" s="155">
        <f t="shared" si="4"/>
        <v>0</v>
      </c>
      <c r="J7" s="14">
        <f t="shared" si="5"/>
        <v>0</v>
      </c>
      <c r="K7" s="13" t="e">
        <f t="shared" si="6"/>
        <v>#DIV/0!</v>
      </c>
    </row>
    <row r="8" spans="1:11" ht="13.5" customHeight="1" thickBot="1">
      <c r="A8" s="193" t="s">
        <v>10</v>
      </c>
      <c r="B8" s="113" t="s">
        <v>38</v>
      </c>
      <c r="C8" s="164"/>
      <c r="D8" s="106">
        <f t="shared" si="0"/>
        <v>0</v>
      </c>
      <c r="E8" s="107" t="e">
        <f t="shared" si="1"/>
        <v>#DIV/0!</v>
      </c>
      <c r="F8" s="150"/>
      <c r="G8" s="106">
        <f t="shared" si="2"/>
        <v>0</v>
      </c>
      <c r="H8" s="107" t="e">
        <f t="shared" si="3"/>
        <v>#DIV/0!</v>
      </c>
      <c r="I8" s="161">
        <f t="shared" si="4"/>
        <v>0</v>
      </c>
      <c r="J8" s="106">
        <f t="shared" si="5"/>
        <v>0</v>
      </c>
      <c r="K8" s="109" t="e">
        <f t="shared" si="6"/>
        <v>#DIV/0!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 t="e">
        <f t="shared" si="1"/>
        <v>#DIV/0!</v>
      </c>
      <c r="F9" s="148"/>
      <c r="G9" s="18">
        <f t="shared" si="2"/>
        <v>0</v>
      </c>
      <c r="H9" s="31" t="e">
        <f t="shared" si="3"/>
        <v>#DIV/0!</v>
      </c>
      <c r="I9" s="153">
        <f t="shared" si="4"/>
        <v>0</v>
      </c>
      <c r="J9" s="18">
        <f t="shared" si="5"/>
        <v>0</v>
      </c>
      <c r="K9" s="19" t="e">
        <f t="shared" si="6"/>
        <v>#DIV/0!</v>
      </c>
    </row>
    <row r="10" spans="1:11" s="6" customFormat="1" ht="15.75" customHeight="1" thickBot="1">
      <c r="A10" s="119" t="s">
        <v>11</v>
      </c>
      <c r="B10" s="104" t="s">
        <v>40</v>
      </c>
      <c r="C10" s="164"/>
      <c r="D10" s="106">
        <f t="shared" si="0"/>
        <v>0</v>
      </c>
      <c r="E10" s="107" t="e">
        <f t="shared" si="1"/>
        <v>#DIV/0!</v>
      </c>
      <c r="F10" s="150"/>
      <c r="G10" s="106">
        <f t="shared" si="2"/>
        <v>0</v>
      </c>
      <c r="H10" s="107" t="e">
        <f t="shared" si="3"/>
        <v>#DIV/0!</v>
      </c>
      <c r="I10" s="161">
        <f t="shared" si="4"/>
        <v>0</v>
      </c>
      <c r="J10" s="106">
        <f t="shared" si="5"/>
        <v>0</v>
      </c>
      <c r="K10" s="109" t="e">
        <f t="shared" si="6"/>
        <v>#DIV/0!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 t="e">
        <f t="shared" si="1"/>
        <v>#DIV/0!</v>
      </c>
      <c r="F11" s="150"/>
      <c r="G11" s="106">
        <f t="shared" si="2"/>
        <v>0</v>
      </c>
      <c r="H11" s="107" t="e">
        <f t="shared" si="3"/>
        <v>#DIV/0!</v>
      </c>
      <c r="I11" s="161">
        <f t="shared" si="4"/>
        <v>0</v>
      </c>
      <c r="J11" s="106">
        <f t="shared" si="5"/>
        <v>0</v>
      </c>
      <c r="K11" s="109" t="e">
        <f t="shared" si="6"/>
        <v>#DIV/0!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 t="e">
        <f t="shared" si="1"/>
        <v>#DIV/0!</v>
      </c>
      <c r="F12" s="148"/>
      <c r="G12" s="29">
        <f t="shared" si="2"/>
        <v>0</v>
      </c>
      <c r="H12" s="34" t="e">
        <f t="shared" si="3"/>
        <v>#DIV/0!</v>
      </c>
      <c r="I12" s="148">
        <f t="shared" si="4"/>
        <v>0</v>
      </c>
      <c r="J12" s="29">
        <f t="shared" si="5"/>
        <v>0</v>
      </c>
      <c r="K12" s="30" t="e">
        <f t="shared" si="6"/>
        <v>#DIV/0!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 t="e">
        <f t="shared" si="1"/>
        <v>#DIV/0!</v>
      </c>
      <c r="F13" s="150"/>
      <c r="G13" s="115">
        <f t="shared" si="2"/>
        <v>0</v>
      </c>
      <c r="H13" s="116" t="e">
        <f t="shared" si="3"/>
        <v>#DIV/0!</v>
      </c>
      <c r="I13" s="191">
        <f t="shared" si="4"/>
        <v>0</v>
      </c>
      <c r="J13" s="115">
        <f t="shared" si="5"/>
        <v>0</v>
      </c>
      <c r="K13" s="118" t="e">
        <f t="shared" si="6"/>
        <v>#DIV/0!</v>
      </c>
    </row>
    <row r="14" spans="1:11" s="6" customFormat="1" ht="19.5" customHeight="1" thickBot="1">
      <c r="A14" s="110" t="s">
        <v>14</v>
      </c>
      <c r="B14" s="104" t="s">
        <v>43</v>
      </c>
      <c r="C14" s="164"/>
      <c r="D14" s="106">
        <f t="shared" si="0"/>
        <v>0</v>
      </c>
      <c r="E14" s="107" t="e">
        <f t="shared" si="1"/>
        <v>#DIV/0!</v>
      </c>
      <c r="F14" s="150"/>
      <c r="G14" s="106">
        <f t="shared" si="2"/>
        <v>0</v>
      </c>
      <c r="H14" s="107" t="e">
        <f t="shared" si="3"/>
        <v>#DIV/0!</v>
      </c>
      <c r="I14" s="161">
        <f t="shared" si="4"/>
        <v>0</v>
      </c>
      <c r="J14" s="106">
        <f t="shared" si="5"/>
        <v>0</v>
      </c>
      <c r="K14" s="128" t="e">
        <f t="shared" si="6"/>
        <v>#DIV/0!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 t="e">
        <f t="shared" si="1"/>
        <v>#DIV/0!</v>
      </c>
      <c r="F15" s="148"/>
      <c r="G15" s="14">
        <f t="shared" si="2"/>
        <v>0</v>
      </c>
      <c r="H15" s="35" t="e">
        <f t="shared" si="3"/>
        <v>#DIV/0!</v>
      </c>
      <c r="I15" s="155">
        <f t="shared" si="4"/>
        <v>0</v>
      </c>
      <c r="J15" s="14">
        <f t="shared" si="5"/>
        <v>0</v>
      </c>
      <c r="K15" s="20" t="e">
        <f t="shared" si="6"/>
        <v>#DIV/0!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 t="e">
        <f t="shared" si="1"/>
        <v>#DIV/0!</v>
      </c>
      <c r="F16" s="150"/>
      <c r="G16" s="121">
        <f t="shared" si="2"/>
        <v>0</v>
      </c>
      <c r="H16" s="122" t="e">
        <f t="shared" si="3"/>
        <v>#DIV/0!</v>
      </c>
      <c r="I16" s="150">
        <f t="shared" si="4"/>
        <v>0</v>
      </c>
      <c r="J16" s="121">
        <f t="shared" si="5"/>
        <v>0</v>
      </c>
      <c r="K16" s="123" t="e">
        <f t="shared" si="6"/>
        <v>#DIV/0!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 t="e">
        <f t="shared" si="1"/>
        <v>#DIV/0!</v>
      </c>
      <c r="F17" s="152"/>
      <c r="G17" s="106">
        <f t="shared" si="2"/>
        <v>0</v>
      </c>
      <c r="H17" s="107" t="e">
        <f t="shared" si="3"/>
        <v>#DIV/0!</v>
      </c>
      <c r="I17" s="161">
        <f t="shared" si="4"/>
        <v>0</v>
      </c>
      <c r="J17" s="106">
        <f t="shared" si="5"/>
        <v>0</v>
      </c>
      <c r="K17" s="109" t="e">
        <f t="shared" si="6"/>
        <v>#DIV/0!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 t="e">
        <f t="shared" si="1"/>
        <v>#DIV/0!</v>
      </c>
      <c r="F18" s="150"/>
      <c r="G18" s="106">
        <f t="shared" si="2"/>
        <v>0</v>
      </c>
      <c r="H18" s="107" t="e">
        <f t="shared" si="3"/>
        <v>#DIV/0!</v>
      </c>
      <c r="I18" s="161">
        <f t="shared" si="4"/>
        <v>0</v>
      </c>
      <c r="J18" s="106">
        <f t="shared" si="5"/>
        <v>0</v>
      </c>
      <c r="K18" s="109" t="e">
        <f t="shared" si="6"/>
        <v>#DIV/0!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 t="e">
        <f t="shared" si="1"/>
        <v>#DIV/0!</v>
      </c>
      <c r="F19" s="153"/>
      <c r="G19" s="18">
        <f t="shared" si="2"/>
        <v>0</v>
      </c>
      <c r="H19" s="31" t="e">
        <f t="shared" si="3"/>
        <v>#DIV/0!</v>
      </c>
      <c r="I19" s="153">
        <f t="shared" si="4"/>
        <v>0</v>
      </c>
      <c r="J19" s="18">
        <f t="shared" si="5"/>
        <v>0</v>
      </c>
      <c r="K19" s="19" t="e">
        <f t="shared" si="6"/>
        <v>#DIV/0!</v>
      </c>
    </row>
    <row r="20" spans="1:11" s="1" customFormat="1" ht="14.25" customHeight="1">
      <c r="A20" s="4"/>
      <c r="B20" s="42" t="s">
        <v>48</v>
      </c>
      <c r="C20" s="147"/>
      <c r="D20" s="12">
        <f t="shared" si="0"/>
        <v>0</v>
      </c>
      <c r="E20" s="32" t="e">
        <f t="shared" si="1"/>
        <v>#DIV/0!</v>
      </c>
      <c r="F20" s="147"/>
      <c r="G20" s="12">
        <f t="shared" si="2"/>
        <v>0</v>
      </c>
      <c r="H20" s="32" t="e">
        <f t="shared" si="3"/>
        <v>#DIV/0!</v>
      </c>
      <c r="I20" s="147">
        <f t="shared" si="4"/>
        <v>0</v>
      </c>
      <c r="J20" s="12">
        <f t="shared" si="5"/>
        <v>0</v>
      </c>
      <c r="K20" s="13" t="e">
        <f t="shared" si="6"/>
        <v>#DIV/0!</v>
      </c>
    </row>
    <row r="21" spans="1:11" s="1" customFormat="1" ht="17.25" customHeight="1" thickBot="1">
      <c r="A21" s="4"/>
      <c r="B21" s="42" t="s">
        <v>49</v>
      </c>
      <c r="C21" s="147"/>
      <c r="D21" s="12">
        <f t="shared" si="0"/>
        <v>0</v>
      </c>
      <c r="E21" s="32" t="e">
        <f t="shared" si="1"/>
        <v>#DIV/0!</v>
      </c>
      <c r="F21" s="148"/>
      <c r="G21" s="12">
        <f t="shared" si="2"/>
        <v>0</v>
      </c>
      <c r="H21" s="32" t="e">
        <f t="shared" si="3"/>
        <v>#DIV/0!</v>
      </c>
      <c r="I21" s="147">
        <f t="shared" si="4"/>
        <v>0</v>
      </c>
      <c r="J21" s="12">
        <f t="shared" si="5"/>
        <v>0</v>
      </c>
      <c r="K21" s="13" t="e">
        <f t="shared" si="6"/>
        <v>#DIV/0!</v>
      </c>
    </row>
    <row r="22" spans="1:11" s="6" customFormat="1" ht="15.75" customHeight="1" thickBot="1">
      <c r="A22" s="110" t="s">
        <v>28</v>
      </c>
      <c r="B22" s="104" t="s">
        <v>50</v>
      </c>
      <c r="C22" s="164"/>
      <c r="D22" s="106">
        <f t="shared" si="0"/>
        <v>0</v>
      </c>
      <c r="E22" s="107" t="e">
        <f t="shared" si="1"/>
        <v>#DIV/0!</v>
      </c>
      <c r="F22" s="150"/>
      <c r="G22" s="106">
        <f t="shared" si="2"/>
        <v>0</v>
      </c>
      <c r="H22" s="107" t="e">
        <f t="shared" si="3"/>
        <v>#DIV/0!</v>
      </c>
      <c r="I22" s="161">
        <f t="shared" si="4"/>
        <v>0</v>
      </c>
      <c r="J22" s="106">
        <f t="shared" si="5"/>
        <v>0</v>
      </c>
      <c r="K22" s="109" t="e">
        <f t="shared" si="6"/>
        <v>#DIV/0!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 t="e">
        <f t="shared" si="1"/>
        <v>#DIV/0!</v>
      </c>
      <c r="F23" s="153"/>
      <c r="G23" s="18">
        <f t="shared" si="2"/>
        <v>0</v>
      </c>
      <c r="H23" s="31" t="e">
        <f t="shared" si="3"/>
        <v>#DIV/0!</v>
      </c>
      <c r="I23" s="153">
        <f t="shared" si="4"/>
        <v>0</v>
      </c>
      <c r="J23" s="18">
        <f t="shared" si="5"/>
        <v>0</v>
      </c>
      <c r="K23" s="19" t="e">
        <f t="shared" si="6"/>
        <v>#DIV/0!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 t="e">
        <f t="shared" si="1"/>
        <v>#DIV/0!</v>
      </c>
      <c r="F24" s="147"/>
      <c r="G24" s="12">
        <f t="shared" si="2"/>
        <v>0</v>
      </c>
      <c r="H24" s="32" t="e">
        <f t="shared" si="3"/>
        <v>#DIV/0!</v>
      </c>
      <c r="I24" s="147">
        <f t="shared" si="4"/>
        <v>0</v>
      </c>
      <c r="J24" s="12">
        <f t="shared" si="5"/>
        <v>0</v>
      </c>
      <c r="K24" s="13" t="e">
        <f t="shared" si="6"/>
        <v>#DIV/0!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 t="e">
        <f t="shared" si="1"/>
        <v>#DIV/0!</v>
      </c>
      <c r="F25" s="147"/>
      <c r="G25" s="12">
        <f t="shared" si="2"/>
        <v>0</v>
      </c>
      <c r="H25" s="32" t="e">
        <f t="shared" si="3"/>
        <v>#DIV/0!</v>
      </c>
      <c r="I25" s="147">
        <f t="shared" si="4"/>
        <v>0</v>
      </c>
      <c r="J25" s="12">
        <f t="shared" si="5"/>
        <v>0</v>
      </c>
      <c r="K25" s="13" t="e">
        <f t="shared" si="6"/>
        <v>#DIV/0!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 t="e">
        <f t="shared" si="1"/>
        <v>#DIV/0!</v>
      </c>
      <c r="F26" s="148"/>
      <c r="G26" s="12">
        <f t="shared" si="2"/>
        <v>0</v>
      </c>
      <c r="H26" s="32" t="e">
        <f t="shared" si="3"/>
        <v>#DIV/0!</v>
      </c>
      <c r="I26" s="147">
        <f t="shared" si="4"/>
        <v>0</v>
      </c>
      <c r="J26" s="12">
        <f t="shared" si="5"/>
        <v>0</v>
      </c>
      <c r="K26" s="13" t="e">
        <f t="shared" si="6"/>
        <v>#DIV/0!</v>
      </c>
    </row>
    <row r="27" spans="1:11" s="6" customFormat="1" ht="16.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 t="e">
        <f t="shared" si="1"/>
        <v>#DIV/0!</v>
      </c>
      <c r="F27" s="150"/>
      <c r="G27" s="106">
        <f t="shared" si="2"/>
        <v>0</v>
      </c>
      <c r="H27" s="107" t="e">
        <f t="shared" si="3"/>
        <v>#DIV/0!</v>
      </c>
      <c r="I27" s="161">
        <f t="shared" si="4"/>
        <v>0</v>
      </c>
      <c r="J27" s="106">
        <f t="shared" si="5"/>
        <v>0</v>
      </c>
      <c r="K27" s="109" t="e">
        <f t="shared" si="6"/>
        <v>#DIV/0!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 t="e">
        <f t="shared" si="1"/>
        <v>#DIV/0!</v>
      </c>
      <c r="F28" s="153"/>
      <c r="G28" s="18">
        <f t="shared" si="2"/>
        <v>0</v>
      </c>
      <c r="H28" s="31" t="e">
        <f t="shared" si="3"/>
        <v>#DIV/0!</v>
      </c>
      <c r="I28" s="153">
        <f t="shared" si="4"/>
        <v>0</v>
      </c>
      <c r="J28" s="18">
        <f t="shared" si="5"/>
        <v>0</v>
      </c>
      <c r="K28" s="19" t="e">
        <f t="shared" si="6"/>
        <v>#DIV/0!</v>
      </c>
    </row>
    <row r="29" spans="1:11" s="1" customFormat="1" ht="13.5" customHeight="1">
      <c r="A29" s="4"/>
      <c r="B29" s="42" t="s">
        <v>57</v>
      </c>
      <c r="C29" s="163"/>
      <c r="D29" s="12">
        <f t="shared" si="0"/>
        <v>0</v>
      </c>
      <c r="E29" s="32" t="e">
        <f t="shared" si="1"/>
        <v>#DIV/0!</v>
      </c>
      <c r="F29" s="147"/>
      <c r="G29" s="12">
        <f t="shared" si="2"/>
        <v>0</v>
      </c>
      <c r="H29" s="32" t="e">
        <f t="shared" si="3"/>
        <v>#DIV/0!</v>
      </c>
      <c r="I29" s="147">
        <f t="shared" si="4"/>
        <v>0</v>
      </c>
      <c r="J29" s="12">
        <f t="shared" si="5"/>
        <v>0</v>
      </c>
      <c r="K29" s="13" t="e">
        <f t="shared" si="6"/>
        <v>#DIV/0!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 t="e">
        <f t="shared" si="1"/>
        <v>#DIV/0!</v>
      </c>
      <c r="F30" s="154"/>
      <c r="G30" s="12">
        <f t="shared" si="2"/>
        <v>0</v>
      </c>
      <c r="H30" s="32" t="e">
        <f t="shared" si="3"/>
        <v>#DIV/0!</v>
      </c>
      <c r="I30" s="147">
        <f t="shared" si="4"/>
        <v>0</v>
      </c>
      <c r="J30" s="12">
        <f t="shared" si="5"/>
        <v>0</v>
      </c>
      <c r="K30" s="13" t="e">
        <f t="shared" si="6"/>
        <v>#DIV/0!</v>
      </c>
    </row>
    <row r="31" spans="1:11" s="1" customFormat="1" ht="16.5" customHeight="1" thickBot="1">
      <c r="A31" s="16"/>
      <c r="B31" s="49" t="s">
        <v>59</v>
      </c>
      <c r="C31" s="168"/>
      <c r="D31" s="203">
        <f t="shared" si="0"/>
        <v>0</v>
      </c>
      <c r="E31" s="204" t="e">
        <f t="shared" si="1"/>
        <v>#DIV/0!</v>
      </c>
      <c r="F31" s="151"/>
      <c r="G31" s="203">
        <f t="shared" si="2"/>
        <v>0</v>
      </c>
      <c r="H31" s="204" t="e">
        <f t="shared" si="3"/>
        <v>#DIV/0!</v>
      </c>
      <c r="I31" s="151">
        <f t="shared" si="4"/>
        <v>0</v>
      </c>
      <c r="J31" s="203">
        <f t="shared" si="5"/>
        <v>0</v>
      </c>
      <c r="K31" s="205" t="e">
        <f t="shared" si="6"/>
        <v>#DIV/0!</v>
      </c>
    </row>
    <row r="32" spans="1:11" s="1" customFormat="1" ht="16.5" customHeight="1" thickBot="1">
      <c r="A32" s="112" t="s">
        <v>77</v>
      </c>
      <c r="B32" s="104" t="s">
        <v>63</v>
      </c>
      <c r="C32" s="164"/>
      <c r="D32" s="106">
        <f t="shared" si="0"/>
        <v>0</v>
      </c>
      <c r="E32" s="107" t="e">
        <f t="shared" si="1"/>
        <v>#DIV/0!</v>
      </c>
      <c r="F32" s="150"/>
      <c r="G32" s="106">
        <f t="shared" si="2"/>
        <v>0</v>
      </c>
      <c r="H32" s="107" t="e">
        <f t="shared" si="3"/>
        <v>#DIV/0!</v>
      </c>
      <c r="I32" s="161">
        <f>SUM(C32,F32)</f>
        <v>0</v>
      </c>
      <c r="J32" s="106">
        <f t="shared" si="5"/>
        <v>0</v>
      </c>
      <c r="K32" s="109" t="e">
        <f t="shared" si="6"/>
        <v>#DIV/0!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 t="e">
        <f t="shared" si="1"/>
        <v>#DIV/0!</v>
      </c>
      <c r="F33" s="150"/>
      <c r="G33" s="106">
        <f t="shared" si="2"/>
        <v>0</v>
      </c>
      <c r="H33" s="107" t="e">
        <f t="shared" si="3"/>
        <v>#DIV/0!</v>
      </c>
      <c r="I33" s="161">
        <f>SUM(C33,F33)</f>
        <v>0</v>
      </c>
      <c r="J33" s="106">
        <f t="shared" si="5"/>
        <v>0</v>
      </c>
      <c r="K33" s="109" t="e">
        <f t="shared" si="6"/>
        <v>#DIV/0!</v>
      </c>
    </row>
    <row r="34" spans="1:11" s="6" customFormat="1" ht="21" customHeight="1" thickBot="1">
      <c r="A34" s="110" t="s">
        <v>19</v>
      </c>
      <c r="B34" s="104" t="s">
        <v>60</v>
      </c>
      <c r="C34" s="164"/>
      <c r="D34" s="106">
        <f t="shared" si="0"/>
        <v>0</v>
      </c>
      <c r="E34" s="107" t="e">
        <f t="shared" si="1"/>
        <v>#DIV/0!</v>
      </c>
      <c r="F34" s="150"/>
      <c r="G34" s="106">
        <f t="shared" si="2"/>
        <v>0</v>
      </c>
      <c r="H34" s="107" t="e">
        <f t="shared" si="3"/>
        <v>#DIV/0!</v>
      </c>
      <c r="I34" s="161">
        <f t="shared" si="4"/>
        <v>0</v>
      </c>
      <c r="J34" s="106">
        <f t="shared" si="5"/>
        <v>0</v>
      </c>
      <c r="K34" s="109" t="e">
        <f t="shared" si="6"/>
        <v>#DIV/0!</v>
      </c>
    </row>
    <row r="35" spans="1:11" s="1" customFormat="1" ht="12.75">
      <c r="A35" s="4"/>
      <c r="B35" s="199" t="s">
        <v>61</v>
      </c>
      <c r="C35" s="162"/>
      <c r="D35" s="200">
        <f t="shared" si="0"/>
        <v>0</v>
      </c>
      <c r="E35" s="201" t="e">
        <f t="shared" si="1"/>
        <v>#DIV/0!</v>
      </c>
      <c r="F35" s="153"/>
      <c r="G35" s="200">
        <f t="shared" si="2"/>
        <v>0</v>
      </c>
      <c r="H35" s="201" t="e">
        <f t="shared" si="3"/>
        <v>#DIV/0!</v>
      </c>
      <c r="I35" s="153">
        <f t="shared" si="4"/>
        <v>0</v>
      </c>
      <c r="J35" s="200">
        <f t="shared" si="5"/>
        <v>0</v>
      </c>
      <c r="K35" s="202" t="e">
        <f t="shared" si="6"/>
        <v>#DIV/0!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 t="e">
        <f t="shared" si="1"/>
        <v>#DIV/0!</v>
      </c>
      <c r="F36" s="147"/>
      <c r="G36" s="27">
        <f t="shared" si="2"/>
        <v>0</v>
      </c>
      <c r="H36" s="37" t="e">
        <f t="shared" si="3"/>
        <v>#DIV/0!</v>
      </c>
      <c r="I36" s="147">
        <f t="shared" si="4"/>
        <v>0</v>
      </c>
      <c r="J36" s="27">
        <f t="shared" si="5"/>
        <v>0</v>
      </c>
      <c r="K36" s="28" t="e">
        <f t="shared" si="6"/>
        <v>#DIV/0!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 t="e">
        <f t="shared" si="1"/>
        <v>#DIV/0!</v>
      </c>
      <c r="F37" s="155"/>
      <c r="G37" s="27">
        <f aca="true" t="shared" si="8" ref="G37:G58">F37*1000/$G$2</f>
        <v>0</v>
      </c>
      <c r="H37" s="37" t="e">
        <f t="shared" si="3"/>
        <v>#DIV/0!</v>
      </c>
      <c r="I37" s="147">
        <f t="shared" si="4"/>
        <v>0</v>
      </c>
      <c r="J37" s="27">
        <f aca="true" t="shared" si="9" ref="J37:J58">I37*1000/$J$2</f>
        <v>0</v>
      </c>
      <c r="K37" s="28" t="e">
        <f t="shared" si="6"/>
        <v>#DIV/0!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 t="e">
        <f t="shared" si="1"/>
        <v>#DIV/0!</v>
      </c>
      <c r="F38" s="150"/>
      <c r="G38" s="106">
        <f t="shared" si="8"/>
        <v>0</v>
      </c>
      <c r="H38" s="107" t="e">
        <f t="shared" si="3"/>
        <v>#DIV/0!</v>
      </c>
      <c r="I38" s="161">
        <f t="shared" si="4"/>
        <v>0</v>
      </c>
      <c r="J38" s="106">
        <f t="shared" si="9"/>
        <v>0</v>
      </c>
      <c r="K38" s="128" t="e">
        <f t="shared" si="6"/>
        <v>#DIV/0!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 t="e">
        <f t="shared" si="1"/>
        <v>#DIV/0!</v>
      </c>
      <c r="F39" s="153"/>
      <c r="G39" s="18">
        <f t="shared" si="8"/>
        <v>0</v>
      </c>
      <c r="H39" s="31" t="e">
        <f t="shared" si="3"/>
        <v>#DIV/0!</v>
      </c>
      <c r="I39" s="153">
        <f t="shared" si="4"/>
        <v>0</v>
      </c>
      <c r="J39" s="18">
        <f t="shared" si="9"/>
        <v>0</v>
      </c>
      <c r="K39" s="19" t="e">
        <f t="shared" si="6"/>
        <v>#DIV/0!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 t="e">
        <f t="shared" si="1"/>
        <v>#DIV/0!</v>
      </c>
      <c r="F40" s="147"/>
      <c r="G40" s="12">
        <f t="shared" si="8"/>
        <v>0</v>
      </c>
      <c r="H40" s="32" t="e">
        <f t="shared" si="3"/>
        <v>#DIV/0!</v>
      </c>
      <c r="I40" s="147">
        <f t="shared" si="4"/>
        <v>0</v>
      </c>
      <c r="J40" s="12">
        <f t="shared" si="9"/>
        <v>0</v>
      </c>
      <c r="K40" s="13" t="e">
        <f t="shared" si="6"/>
        <v>#DIV/0!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 t="e">
        <f t="shared" si="1"/>
        <v>#DIV/0!</v>
      </c>
      <c r="F41" s="147"/>
      <c r="G41" s="12">
        <f t="shared" si="8"/>
        <v>0</v>
      </c>
      <c r="H41" s="32" t="e">
        <f t="shared" si="3"/>
        <v>#DIV/0!</v>
      </c>
      <c r="I41" s="147">
        <f t="shared" si="4"/>
        <v>0</v>
      </c>
      <c r="J41" s="12">
        <f t="shared" si="9"/>
        <v>0</v>
      </c>
      <c r="K41" s="13" t="e">
        <f t="shared" si="6"/>
        <v>#DIV/0!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 t="e">
        <f t="shared" si="1"/>
        <v>#DIV/0!</v>
      </c>
      <c r="F42" s="148"/>
      <c r="G42" s="12">
        <f t="shared" si="8"/>
        <v>0</v>
      </c>
      <c r="H42" s="32" t="e">
        <f t="shared" si="3"/>
        <v>#DIV/0!</v>
      </c>
      <c r="I42" s="147">
        <f t="shared" si="4"/>
        <v>0</v>
      </c>
      <c r="J42" s="12">
        <f t="shared" si="9"/>
        <v>0</v>
      </c>
      <c r="K42" s="13" t="e">
        <f t="shared" si="6"/>
        <v>#DIV/0!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 t="e">
        <f t="shared" si="1"/>
        <v>#DIV/0!</v>
      </c>
      <c r="F43" s="150"/>
      <c r="G43" s="106">
        <f t="shared" si="8"/>
        <v>0</v>
      </c>
      <c r="H43" s="107" t="e">
        <f t="shared" si="3"/>
        <v>#DIV/0!</v>
      </c>
      <c r="I43" s="161">
        <f t="shared" si="4"/>
        <v>0</v>
      </c>
      <c r="J43" s="106">
        <f t="shared" si="9"/>
        <v>0</v>
      </c>
      <c r="K43" s="128" t="e">
        <f t="shared" si="6"/>
        <v>#DIV/0!</v>
      </c>
    </row>
    <row r="44" spans="1:11" s="1" customFormat="1" ht="33.75" customHeight="1">
      <c r="A44" s="9"/>
      <c r="B44" s="143" t="s">
        <v>85</v>
      </c>
      <c r="C44" s="162"/>
      <c r="D44" s="18">
        <f t="shared" si="7"/>
        <v>0</v>
      </c>
      <c r="E44" s="31" t="e">
        <f t="shared" si="1"/>
        <v>#DIV/0!</v>
      </c>
      <c r="F44" s="158"/>
      <c r="G44" s="18">
        <f t="shared" si="8"/>
        <v>0</v>
      </c>
      <c r="H44" s="31" t="e">
        <f t="shared" si="3"/>
        <v>#DIV/0!</v>
      </c>
      <c r="I44" s="153">
        <f t="shared" si="4"/>
        <v>0</v>
      </c>
      <c r="J44" s="18">
        <f t="shared" si="9"/>
        <v>0</v>
      </c>
      <c r="K44" s="19" t="e">
        <f t="shared" si="6"/>
        <v>#DIV/0!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 t="e">
        <f t="shared" si="1"/>
        <v>#DIV/0!</v>
      </c>
      <c r="F45" s="156"/>
      <c r="G45" s="12">
        <f t="shared" si="8"/>
        <v>0</v>
      </c>
      <c r="H45" s="32" t="e">
        <f t="shared" si="3"/>
        <v>#DIV/0!</v>
      </c>
      <c r="I45" s="147">
        <f t="shared" si="4"/>
        <v>0</v>
      </c>
      <c r="J45" s="12">
        <f t="shared" si="9"/>
        <v>0</v>
      </c>
      <c r="K45" s="13" t="e">
        <f t="shared" si="6"/>
        <v>#DIV/0!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 t="e">
        <f t="shared" si="1"/>
        <v>#DIV/0!</v>
      </c>
      <c r="F46" s="150"/>
      <c r="G46" s="106">
        <f t="shared" si="8"/>
        <v>0</v>
      </c>
      <c r="H46" s="107" t="e">
        <f t="shared" si="3"/>
        <v>#DIV/0!</v>
      </c>
      <c r="I46" s="161">
        <f>SUM(C46,F46)</f>
        <v>0</v>
      </c>
      <c r="J46" s="106">
        <f t="shared" si="9"/>
        <v>0</v>
      </c>
      <c r="K46" s="109" t="e">
        <f t="shared" si="6"/>
        <v>#DIV/0!</v>
      </c>
    </row>
    <row r="47" spans="1:11" s="6" customFormat="1" ht="15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 t="e">
        <f t="shared" si="1"/>
        <v>#DIV/0!</v>
      </c>
      <c r="F47" s="150"/>
      <c r="G47" s="106">
        <f t="shared" si="8"/>
        <v>0</v>
      </c>
      <c r="H47" s="107" t="e">
        <f t="shared" si="3"/>
        <v>#DIV/0!</v>
      </c>
      <c r="I47" s="161">
        <f t="shared" si="4"/>
        <v>0</v>
      </c>
      <c r="J47" s="106">
        <f t="shared" si="9"/>
        <v>0</v>
      </c>
      <c r="K47" s="109" t="e">
        <f t="shared" si="6"/>
        <v>#DIV/0!</v>
      </c>
    </row>
    <row r="48" spans="1:11" s="6" customFormat="1" ht="18.7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 t="e">
        <f t="shared" si="1"/>
        <v>#DIV/0!</v>
      </c>
      <c r="F48" s="150"/>
      <c r="G48" s="106">
        <f t="shared" si="8"/>
        <v>0</v>
      </c>
      <c r="H48" s="107" t="e">
        <f t="shared" si="3"/>
        <v>#DIV/0!</v>
      </c>
      <c r="I48" s="161">
        <f t="shared" si="4"/>
        <v>0</v>
      </c>
      <c r="J48" s="106">
        <f t="shared" si="9"/>
        <v>0</v>
      </c>
      <c r="K48" s="109" t="e">
        <f t="shared" si="6"/>
        <v>#DIV/0!</v>
      </c>
    </row>
    <row r="49" spans="1:11" s="1" customFormat="1" ht="16.5" customHeight="1">
      <c r="A49" s="4"/>
      <c r="B49" s="44" t="s">
        <v>69</v>
      </c>
      <c r="C49" s="162"/>
      <c r="D49" s="18">
        <f t="shared" si="7"/>
        <v>0</v>
      </c>
      <c r="E49" s="31" t="e">
        <f t="shared" si="1"/>
        <v>#DIV/0!</v>
      </c>
      <c r="F49" s="153"/>
      <c r="G49" s="18">
        <f t="shared" si="8"/>
        <v>0</v>
      </c>
      <c r="H49" s="31" t="e">
        <f t="shared" si="3"/>
        <v>#DIV/0!</v>
      </c>
      <c r="I49" s="153">
        <f t="shared" si="4"/>
        <v>0</v>
      </c>
      <c r="J49" s="18">
        <f t="shared" si="9"/>
        <v>0</v>
      </c>
      <c r="K49" s="19" t="e">
        <f t="shared" si="6"/>
        <v>#DIV/0!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 t="e">
        <f t="shared" si="1"/>
        <v>#DIV/0!</v>
      </c>
      <c r="F50" s="147"/>
      <c r="G50" s="12">
        <f t="shared" si="8"/>
        <v>0</v>
      </c>
      <c r="H50" s="32" t="e">
        <f t="shared" si="3"/>
        <v>#DIV/0!</v>
      </c>
      <c r="I50" s="147">
        <f t="shared" si="4"/>
        <v>0</v>
      </c>
      <c r="J50" s="12">
        <f t="shared" si="9"/>
        <v>0</v>
      </c>
      <c r="K50" s="13" t="e">
        <f t="shared" si="6"/>
        <v>#DIV/0!</v>
      </c>
    </row>
    <row r="51" spans="1:11" s="1" customFormat="1" ht="16.5" customHeight="1">
      <c r="A51" s="4"/>
      <c r="B51" s="42" t="s">
        <v>70</v>
      </c>
      <c r="C51" s="163"/>
      <c r="D51" s="12">
        <f t="shared" si="7"/>
        <v>0</v>
      </c>
      <c r="E51" s="32" t="e">
        <f t="shared" si="1"/>
        <v>#DIV/0!</v>
      </c>
      <c r="F51" s="147"/>
      <c r="G51" s="12">
        <f t="shared" si="8"/>
        <v>0</v>
      </c>
      <c r="H51" s="32" t="e">
        <f t="shared" si="3"/>
        <v>#DIV/0!</v>
      </c>
      <c r="I51" s="147">
        <f t="shared" si="4"/>
        <v>0</v>
      </c>
      <c r="J51" s="12">
        <f t="shared" si="9"/>
        <v>0</v>
      </c>
      <c r="K51" s="13" t="e">
        <f t="shared" si="6"/>
        <v>#DIV/0!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 t="e">
        <f t="shared" si="1"/>
        <v>#DIV/0!</v>
      </c>
      <c r="F52" s="147"/>
      <c r="G52" s="12">
        <f t="shared" si="8"/>
        <v>0</v>
      </c>
      <c r="H52" s="32" t="e">
        <f t="shared" si="3"/>
        <v>#DIV/0!</v>
      </c>
      <c r="I52" s="147">
        <f t="shared" si="4"/>
        <v>0</v>
      </c>
      <c r="J52" s="12">
        <f t="shared" si="9"/>
        <v>0</v>
      </c>
      <c r="K52" s="13" t="e">
        <f t="shared" si="6"/>
        <v>#DIV/0!</v>
      </c>
    </row>
    <row r="53" spans="1:11" s="1" customFormat="1" ht="17.25" customHeight="1">
      <c r="A53" s="4"/>
      <c r="B53" s="42" t="s">
        <v>71</v>
      </c>
      <c r="C53" s="163"/>
      <c r="D53" s="12">
        <f t="shared" si="7"/>
        <v>0</v>
      </c>
      <c r="E53" s="32" t="e">
        <f t="shared" si="1"/>
        <v>#DIV/0!</v>
      </c>
      <c r="F53" s="147"/>
      <c r="G53" s="12">
        <f t="shared" si="8"/>
        <v>0</v>
      </c>
      <c r="H53" s="32" t="e">
        <f t="shared" si="3"/>
        <v>#DIV/0!</v>
      </c>
      <c r="I53" s="147">
        <f t="shared" si="4"/>
        <v>0</v>
      </c>
      <c r="J53" s="12">
        <f t="shared" si="9"/>
        <v>0</v>
      </c>
      <c r="K53" s="13" t="e">
        <f t="shared" si="6"/>
        <v>#DIV/0!</v>
      </c>
    </row>
    <row r="54" spans="1:11" s="1" customFormat="1" ht="12.75">
      <c r="A54" s="4"/>
      <c r="B54" s="42" t="s">
        <v>75</v>
      </c>
      <c r="C54" s="163"/>
      <c r="D54" s="12">
        <f t="shared" si="7"/>
        <v>0</v>
      </c>
      <c r="E54" s="32" t="e">
        <f t="shared" si="1"/>
        <v>#DIV/0!</v>
      </c>
      <c r="F54" s="147"/>
      <c r="G54" s="12">
        <f t="shared" si="8"/>
        <v>0</v>
      </c>
      <c r="H54" s="32" t="e">
        <f t="shared" si="3"/>
        <v>#DIV/0!</v>
      </c>
      <c r="I54" s="147">
        <f t="shared" si="4"/>
        <v>0</v>
      </c>
      <c r="J54" s="12">
        <f t="shared" si="9"/>
        <v>0</v>
      </c>
      <c r="K54" s="13" t="e">
        <f t="shared" si="6"/>
        <v>#DIV/0!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 t="e">
        <f t="shared" si="1"/>
        <v>#DIV/0!</v>
      </c>
      <c r="F55" s="147"/>
      <c r="G55" s="12">
        <f t="shared" si="8"/>
        <v>0</v>
      </c>
      <c r="H55" s="32" t="e">
        <f t="shared" si="3"/>
        <v>#DIV/0!</v>
      </c>
      <c r="I55" s="147">
        <f t="shared" si="4"/>
        <v>0</v>
      </c>
      <c r="J55" s="12">
        <f t="shared" si="9"/>
        <v>0</v>
      </c>
      <c r="K55" s="13" t="e">
        <f t="shared" si="6"/>
        <v>#DIV/0!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 t="e">
        <f t="shared" si="1"/>
        <v>#DIV/0!</v>
      </c>
      <c r="F56" s="147"/>
      <c r="G56" s="12">
        <f t="shared" si="8"/>
        <v>0</v>
      </c>
      <c r="H56" s="32" t="e">
        <f t="shared" si="3"/>
        <v>#DIV/0!</v>
      </c>
      <c r="I56" s="147">
        <f t="shared" si="4"/>
        <v>0</v>
      </c>
      <c r="J56" s="12">
        <f t="shared" si="9"/>
        <v>0</v>
      </c>
      <c r="K56" s="13" t="e">
        <f t="shared" si="6"/>
        <v>#DIV/0!</v>
      </c>
    </row>
    <row r="57" spans="1:11" s="1" customFormat="1" ht="18.75" customHeight="1" thickBot="1">
      <c r="A57" s="4"/>
      <c r="B57" s="42" t="s">
        <v>33</v>
      </c>
      <c r="C57" s="168"/>
      <c r="D57" s="12">
        <f t="shared" si="7"/>
        <v>0</v>
      </c>
      <c r="E57" s="32" t="e">
        <f>C57*100/C$58</f>
        <v>#DIV/0!</v>
      </c>
      <c r="F57" s="154"/>
      <c r="G57" s="12">
        <f t="shared" si="8"/>
        <v>0</v>
      </c>
      <c r="H57" s="32" t="e">
        <f>F57*100/F$58</f>
        <v>#DIV/0!</v>
      </c>
      <c r="I57" s="147">
        <f t="shared" si="4"/>
        <v>0</v>
      </c>
      <c r="J57" s="12">
        <f t="shared" si="9"/>
        <v>0</v>
      </c>
      <c r="K57" s="13" t="e">
        <f t="shared" si="6"/>
        <v>#DIV/0!</v>
      </c>
    </row>
    <row r="58" spans="1:11" s="6" customFormat="1" ht="18.75" customHeight="1" thickBot="1">
      <c r="A58" s="188"/>
      <c r="B58" s="159" t="s">
        <v>22</v>
      </c>
      <c r="C58" s="164">
        <f>C48+C47+C46+C43+C38+C34+C33+C32+C27+C22+C18+C17+C16+C14+C13+C11+C10+C8+C5</f>
        <v>0</v>
      </c>
      <c r="D58" s="259">
        <f t="shared" si="7"/>
        <v>0</v>
      </c>
      <c r="E58" s="107"/>
      <c r="F58" s="161">
        <f>F48+F47+F46+F43+F38+F34+F33+F32+F27+F22+F18+F17+F16+F14+F13+F11+F10+F8+F5</f>
        <v>0</v>
      </c>
      <c r="G58" s="259">
        <f t="shared" si="8"/>
        <v>0</v>
      </c>
      <c r="H58" s="107"/>
      <c r="I58" s="161">
        <f>I48+I47+I46+I43+I38+I34+I33+I32+I27+I22+I18+I17+I16+I14+I13+I11+I10+I8+I5</f>
        <v>0</v>
      </c>
      <c r="J58" s="259">
        <f t="shared" si="9"/>
        <v>0</v>
      </c>
      <c r="K58" s="109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692913385826772" bottom="0.5511811023622047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4972.5</v>
      </c>
      <c r="E2" s="23"/>
      <c r="F2" s="23"/>
      <c r="G2" s="50">
        <v>36017</v>
      </c>
      <c r="H2" s="2"/>
      <c r="I2" s="2"/>
      <c r="J2" s="50">
        <f>SUM(D2:G2)</f>
        <v>40989.5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58">C5*1000/$D$2</f>
        <v>0</v>
      </c>
      <c r="E5" s="107">
        <f aca="true" t="shared" si="1" ref="E5:E56">C5*100/C$58</f>
        <v>0</v>
      </c>
      <c r="F5" s="150">
        <v>1</v>
      </c>
      <c r="G5" s="106">
        <f aca="true" t="shared" si="2" ref="G5:G58">F5*1000/$G$2</f>
        <v>0.027764666685176444</v>
      </c>
      <c r="H5" s="107">
        <f aca="true" t="shared" si="3" ref="H5:H56">F5*100/F$58</f>
        <v>0.033783783783783786</v>
      </c>
      <c r="I5" s="161">
        <f aca="true" t="shared" si="4" ref="I5:I57">SUM(C5,F5)</f>
        <v>1</v>
      </c>
      <c r="J5" s="106">
        <f aca="true" t="shared" si="5" ref="J5:J58">I5*1000/$J$2</f>
        <v>0.024396491784481392</v>
      </c>
      <c r="K5" s="109">
        <f aca="true" t="shared" si="6" ref="K5:K57">I5*100/I$58</f>
        <v>0.028563267637817767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>
        <f t="shared" si="1"/>
        <v>0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>
        <f t="shared" si="1"/>
        <v>0</v>
      </c>
      <c r="F7" s="148"/>
      <c r="G7" s="14">
        <f t="shared" si="2"/>
        <v>0</v>
      </c>
      <c r="H7" s="35">
        <f t="shared" si="3"/>
        <v>0</v>
      </c>
      <c r="I7" s="155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102" t="s">
        <v>10</v>
      </c>
      <c r="B8" s="113" t="s">
        <v>38</v>
      </c>
      <c r="C8" s="164"/>
      <c r="D8" s="106">
        <f t="shared" si="0"/>
        <v>0</v>
      </c>
      <c r="E8" s="107">
        <f t="shared" si="1"/>
        <v>0</v>
      </c>
      <c r="F8" s="150">
        <v>2</v>
      </c>
      <c r="G8" s="106">
        <f t="shared" si="2"/>
        <v>0.05552933337035289</v>
      </c>
      <c r="H8" s="107">
        <f t="shared" si="3"/>
        <v>0.06756756756756757</v>
      </c>
      <c r="I8" s="161">
        <f t="shared" si="4"/>
        <v>2</v>
      </c>
      <c r="J8" s="106">
        <f t="shared" si="5"/>
        <v>0.048792983568962785</v>
      </c>
      <c r="K8" s="109">
        <f t="shared" si="6"/>
        <v>0.057126535275635534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>
        <f t="shared" si="1"/>
        <v>0</v>
      </c>
      <c r="F9" s="148">
        <v>2</v>
      </c>
      <c r="G9" s="18">
        <f t="shared" si="2"/>
        <v>0.05552933337035289</v>
      </c>
      <c r="H9" s="31">
        <f t="shared" si="3"/>
        <v>0.06756756756756757</v>
      </c>
      <c r="I9" s="153">
        <f t="shared" si="4"/>
        <v>2</v>
      </c>
      <c r="J9" s="18">
        <f t="shared" si="5"/>
        <v>0.048792983568962785</v>
      </c>
      <c r="K9" s="19">
        <f t="shared" si="6"/>
        <v>0.057126535275635534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>
        <f t="shared" si="1"/>
        <v>0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>
        <f t="shared" si="1"/>
        <v>0</v>
      </c>
      <c r="F11" s="150">
        <v>188</v>
      </c>
      <c r="G11" s="106">
        <f t="shared" si="2"/>
        <v>5.2197573368131716</v>
      </c>
      <c r="H11" s="107">
        <f t="shared" si="3"/>
        <v>6.351351351351352</v>
      </c>
      <c r="I11" s="161">
        <f t="shared" si="4"/>
        <v>188</v>
      </c>
      <c r="J11" s="106">
        <f t="shared" si="5"/>
        <v>4.586540455482502</v>
      </c>
      <c r="K11" s="109">
        <f t="shared" si="6"/>
        <v>5.36989431590974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>
        <f t="shared" si="1"/>
        <v>0</v>
      </c>
      <c r="F12" s="148">
        <v>188</v>
      </c>
      <c r="G12" s="29">
        <f t="shared" si="2"/>
        <v>5.2197573368131716</v>
      </c>
      <c r="H12" s="34">
        <f t="shared" si="3"/>
        <v>6.351351351351352</v>
      </c>
      <c r="I12" s="148">
        <f t="shared" si="4"/>
        <v>188</v>
      </c>
      <c r="J12" s="29">
        <f t="shared" si="5"/>
        <v>4.586540455482502</v>
      </c>
      <c r="K12" s="30">
        <f t="shared" si="6"/>
        <v>5.36989431590974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>
        <f t="shared" si="1"/>
        <v>0</v>
      </c>
      <c r="F13" s="150"/>
      <c r="G13" s="115">
        <f t="shared" si="2"/>
        <v>0</v>
      </c>
      <c r="H13" s="116">
        <f t="shared" si="3"/>
        <v>0</v>
      </c>
      <c r="I13" s="191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>
        <f t="shared" si="1"/>
        <v>0</v>
      </c>
      <c r="F14" s="150">
        <v>248</v>
      </c>
      <c r="G14" s="106">
        <f t="shared" si="2"/>
        <v>6.885637337923758</v>
      </c>
      <c r="H14" s="107">
        <f t="shared" si="3"/>
        <v>8.378378378378379</v>
      </c>
      <c r="I14" s="161">
        <f t="shared" si="4"/>
        <v>248</v>
      </c>
      <c r="J14" s="106">
        <f t="shared" si="5"/>
        <v>6.050329962551385</v>
      </c>
      <c r="K14" s="128">
        <f t="shared" si="6"/>
        <v>7.083690374178806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>
        <f t="shared" si="1"/>
        <v>0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>
        <f t="shared" si="1"/>
        <v>0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>
        <f t="shared" si="1"/>
        <v>0</v>
      </c>
      <c r="F17" s="152">
        <v>153</v>
      </c>
      <c r="G17" s="106">
        <f t="shared" si="2"/>
        <v>4.247994002831996</v>
      </c>
      <c r="H17" s="107">
        <f t="shared" si="3"/>
        <v>5.168918918918919</v>
      </c>
      <c r="I17" s="161">
        <f t="shared" si="4"/>
        <v>153</v>
      </c>
      <c r="J17" s="106">
        <f t="shared" si="5"/>
        <v>3.732663243025653</v>
      </c>
      <c r="K17" s="109">
        <f t="shared" si="6"/>
        <v>4.370179948586118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>
        <f t="shared" si="1"/>
        <v>0</v>
      </c>
      <c r="F18" s="150">
        <v>825</v>
      </c>
      <c r="G18" s="106">
        <f t="shared" si="2"/>
        <v>22.905850015270566</v>
      </c>
      <c r="H18" s="107">
        <f t="shared" si="3"/>
        <v>27.87162162162162</v>
      </c>
      <c r="I18" s="161">
        <f t="shared" si="4"/>
        <v>825</v>
      </c>
      <c r="J18" s="106">
        <f t="shared" si="5"/>
        <v>20.127105722197147</v>
      </c>
      <c r="K18" s="109">
        <f t="shared" si="6"/>
        <v>23.564695801199658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>
        <f t="shared" si="1"/>
        <v>0</v>
      </c>
      <c r="F19" s="153"/>
      <c r="G19" s="18">
        <f t="shared" si="2"/>
        <v>0</v>
      </c>
      <c r="H19" s="31">
        <f t="shared" si="3"/>
        <v>0</v>
      </c>
      <c r="I19" s="153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>
        <f t="shared" si="1"/>
        <v>0</v>
      </c>
      <c r="F20" s="147">
        <v>83</v>
      </c>
      <c r="G20" s="12">
        <f t="shared" si="2"/>
        <v>2.3044673348696447</v>
      </c>
      <c r="H20" s="32">
        <f t="shared" si="3"/>
        <v>2.804054054054054</v>
      </c>
      <c r="I20" s="147">
        <f t="shared" si="4"/>
        <v>83</v>
      </c>
      <c r="J20" s="12">
        <f t="shared" si="5"/>
        <v>2.0249088181119554</v>
      </c>
      <c r="K20" s="13">
        <f t="shared" si="6"/>
        <v>2.3707512139388744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>
        <f t="shared" si="1"/>
        <v>0</v>
      </c>
      <c r="F21" s="148">
        <v>243</v>
      </c>
      <c r="G21" s="12">
        <f t="shared" si="2"/>
        <v>6.746814004497876</v>
      </c>
      <c r="H21" s="32">
        <f t="shared" si="3"/>
        <v>8.20945945945946</v>
      </c>
      <c r="I21" s="147">
        <f t="shared" si="4"/>
        <v>243</v>
      </c>
      <c r="J21" s="12">
        <f t="shared" si="5"/>
        <v>5.928347503628978</v>
      </c>
      <c r="K21" s="13">
        <f t="shared" si="6"/>
        <v>6.940874035989717</v>
      </c>
    </row>
    <row r="22" spans="1:11" s="6" customFormat="1" ht="15.75" customHeight="1" thickBot="1">
      <c r="A22" s="110" t="s">
        <v>28</v>
      </c>
      <c r="B22" s="104" t="s">
        <v>50</v>
      </c>
      <c r="C22" s="164">
        <v>464</v>
      </c>
      <c r="D22" s="106">
        <f t="shared" si="0"/>
        <v>93.31322272498743</v>
      </c>
      <c r="E22" s="107">
        <f t="shared" si="1"/>
        <v>85.76709796672829</v>
      </c>
      <c r="F22" s="150">
        <v>812</v>
      </c>
      <c r="G22" s="106">
        <f t="shared" si="2"/>
        <v>22.544909348363273</v>
      </c>
      <c r="H22" s="107">
        <f t="shared" si="3"/>
        <v>27.43243243243243</v>
      </c>
      <c r="I22" s="161">
        <f t="shared" si="4"/>
        <v>1276</v>
      </c>
      <c r="J22" s="106">
        <f t="shared" si="5"/>
        <v>31.129923516998257</v>
      </c>
      <c r="K22" s="109">
        <f t="shared" si="6"/>
        <v>36.44672950585547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>
        <f t="shared" si="1"/>
        <v>0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>
        <v>339</v>
      </c>
      <c r="D24" s="12">
        <f t="shared" si="0"/>
        <v>68.17496229260935</v>
      </c>
      <c r="E24" s="32">
        <f t="shared" si="1"/>
        <v>62.66173752310536</v>
      </c>
      <c r="F24" s="147">
        <v>439</v>
      </c>
      <c r="G24" s="12">
        <f t="shared" si="2"/>
        <v>12.18868867479246</v>
      </c>
      <c r="H24" s="32">
        <f t="shared" si="3"/>
        <v>14.83108108108108</v>
      </c>
      <c r="I24" s="147">
        <f t="shared" si="4"/>
        <v>778</v>
      </c>
      <c r="J24" s="12">
        <f t="shared" si="5"/>
        <v>18.980470608326524</v>
      </c>
      <c r="K24" s="13">
        <f t="shared" si="6"/>
        <v>22.22222222222222</v>
      </c>
    </row>
    <row r="25" spans="1:11" s="1" customFormat="1" ht="15.75" customHeight="1">
      <c r="A25" s="4"/>
      <c r="B25" s="42" t="s">
        <v>53</v>
      </c>
      <c r="C25" s="163">
        <v>125</v>
      </c>
      <c r="D25" s="12">
        <f t="shared" si="0"/>
        <v>25.13826043237808</v>
      </c>
      <c r="E25" s="32">
        <f t="shared" si="1"/>
        <v>23.10536044362292</v>
      </c>
      <c r="F25" s="147">
        <v>78</v>
      </c>
      <c r="G25" s="12">
        <f t="shared" si="2"/>
        <v>2.165644001443763</v>
      </c>
      <c r="H25" s="32">
        <f t="shared" si="3"/>
        <v>2.635135135135135</v>
      </c>
      <c r="I25" s="147">
        <f t="shared" si="4"/>
        <v>203</v>
      </c>
      <c r="J25" s="12">
        <f t="shared" si="5"/>
        <v>4.952487832249722</v>
      </c>
      <c r="K25" s="13">
        <f t="shared" si="6"/>
        <v>5.798343330477007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>
        <f t="shared" si="1"/>
        <v>0</v>
      </c>
      <c r="F26" s="148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0" t="s">
        <v>18</v>
      </c>
      <c r="B27" s="104" t="s">
        <v>55</v>
      </c>
      <c r="C27" s="164">
        <v>22</v>
      </c>
      <c r="D27" s="106">
        <f t="shared" si="0"/>
        <v>4.424333836098542</v>
      </c>
      <c r="E27" s="107">
        <f t="shared" si="1"/>
        <v>4.066543438077634</v>
      </c>
      <c r="F27" s="150">
        <v>256</v>
      </c>
      <c r="G27" s="106">
        <f t="shared" si="2"/>
        <v>7.10775467140517</v>
      </c>
      <c r="H27" s="107">
        <f t="shared" si="3"/>
        <v>8.64864864864865</v>
      </c>
      <c r="I27" s="161">
        <f t="shared" si="4"/>
        <v>278</v>
      </c>
      <c r="J27" s="106">
        <f t="shared" si="5"/>
        <v>6.782224716085826</v>
      </c>
      <c r="K27" s="109">
        <f t="shared" si="6"/>
        <v>7.940588403313339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>
        <f t="shared" si="1"/>
        <v>0</v>
      </c>
      <c r="F28" s="153">
        <v>19</v>
      </c>
      <c r="G28" s="18">
        <f>F28*1000/$G$2</f>
        <v>0.5275286670183524</v>
      </c>
      <c r="H28" s="31">
        <f t="shared" si="3"/>
        <v>0.6418918918918919</v>
      </c>
      <c r="I28" s="153">
        <f t="shared" si="4"/>
        <v>19</v>
      </c>
      <c r="J28" s="18">
        <f t="shared" si="5"/>
        <v>0.46353334390514644</v>
      </c>
      <c r="K28" s="19">
        <f t="shared" si="6"/>
        <v>0.5427020851185376</v>
      </c>
    </row>
    <row r="29" spans="1:11" s="1" customFormat="1" ht="15" customHeight="1">
      <c r="A29" s="4"/>
      <c r="B29" s="42" t="s">
        <v>57</v>
      </c>
      <c r="C29" s="163">
        <v>9</v>
      </c>
      <c r="D29" s="12">
        <f t="shared" si="0"/>
        <v>1.8099547511312217</v>
      </c>
      <c r="E29" s="32">
        <f t="shared" si="1"/>
        <v>1.6635859519408502</v>
      </c>
      <c r="F29" s="147">
        <v>8</v>
      </c>
      <c r="G29" s="12">
        <f t="shared" si="2"/>
        <v>0.22211733348141155</v>
      </c>
      <c r="H29" s="32">
        <f t="shared" si="3"/>
        <v>0.2702702702702703</v>
      </c>
      <c r="I29" s="147">
        <f t="shared" si="4"/>
        <v>17</v>
      </c>
      <c r="J29" s="12">
        <f t="shared" si="5"/>
        <v>0.41474036033618367</v>
      </c>
      <c r="K29" s="13">
        <f t="shared" si="6"/>
        <v>0.485575549842902</v>
      </c>
    </row>
    <row r="30" spans="1:11" s="1" customFormat="1" ht="12.75">
      <c r="A30" s="4"/>
      <c r="B30" s="42" t="s">
        <v>58</v>
      </c>
      <c r="C30" s="163">
        <v>1</v>
      </c>
      <c r="D30" s="12">
        <f t="shared" si="0"/>
        <v>0.20110608345902464</v>
      </c>
      <c r="E30" s="32">
        <f t="shared" si="1"/>
        <v>0.18484288354898337</v>
      </c>
      <c r="F30" s="154">
        <v>40</v>
      </c>
      <c r="G30" s="12">
        <f t="shared" si="2"/>
        <v>1.1105866674070577</v>
      </c>
      <c r="H30" s="32">
        <f t="shared" si="3"/>
        <v>1.3513513513513513</v>
      </c>
      <c r="I30" s="147">
        <f t="shared" si="4"/>
        <v>41</v>
      </c>
      <c r="J30" s="12">
        <f t="shared" si="5"/>
        <v>1.000256163163737</v>
      </c>
      <c r="K30" s="13">
        <f t="shared" si="6"/>
        <v>1.1710939731505283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>
        <f t="shared" si="1"/>
        <v>0</v>
      </c>
      <c r="F31" s="151">
        <v>8</v>
      </c>
      <c r="G31" s="12">
        <f t="shared" si="2"/>
        <v>0.22211733348141155</v>
      </c>
      <c r="H31" s="32">
        <f t="shared" si="3"/>
        <v>0.2702702702702703</v>
      </c>
      <c r="I31" s="147">
        <f t="shared" si="4"/>
        <v>8</v>
      </c>
      <c r="J31" s="12">
        <f t="shared" si="5"/>
        <v>0.19517193427585114</v>
      </c>
      <c r="K31" s="13">
        <f t="shared" si="6"/>
        <v>0.22850614110254214</v>
      </c>
    </row>
    <row r="32" spans="1:11" s="1" customFormat="1" ht="16.5" customHeight="1" thickBot="1">
      <c r="A32" s="112" t="s">
        <v>77</v>
      </c>
      <c r="B32" s="104" t="s">
        <v>63</v>
      </c>
      <c r="C32" s="164">
        <v>6</v>
      </c>
      <c r="D32" s="106">
        <f t="shared" si="0"/>
        <v>1.2066365007541477</v>
      </c>
      <c r="E32" s="107">
        <f t="shared" si="1"/>
        <v>1.1090573012939002</v>
      </c>
      <c r="F32" s="150">
        <v>261</v>
      </c>
      <c r="G32" s="106">
        <f>F32*1000/$G$2</f>
        <v>7.246578004831052</v>
      </c>
      <c r="H32" s="107">
        <f t="shared" si="3"/>
        <v>8.817567567567568</v>
      </c>
      <c r="I32" s="161">
        <f>SUM(C32,F32)</f>
        <v>267</v>
      </c>
      <c r="J32" s="106">
        <f>I32*1000/$J$2</f>
        <v>6.513863306456532</v>
      </c>
      <c r="K32" s="109">
        <f t="shared" si="6"/>
        <v>7.626392459297343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>
        <f t="shared" si="1"/>
        <v>0</v>
      </c>
      <c r="F33" s="150">
        <v>46</v>
      </c>
      <c r="G33" s="106">
        <f>F33*1000/$G$2</f>
        <v>1.2771746675181164</v>
      </c>
      <c r="H33" s="107">
        <f t="shared" si="3"/>
        <v>1.554054054054054</v>
      </c>
      <c r="I33" s="161">
        <f>SUM(C33,F33)</f>
        <v>46</v>
      </c>
      <c r="J33" s="106">
        <f>I33*1000/$J$2</f>
        <v>1.122238622086144</v>
      </c>
      <c r="K33" s="109">
        <f t="shared" si="6"/>
        <v>1.3139103113396173</v>
      </c>
    </row>
    <row r="34" spans="1:11" s="6" customFormat="1" ht="21" customHeight="1" thickBot="1">
      <c r="A34" s="110" t="s">
        <v>19</v>
      </c>
      <c r="B34" s="104" t="s">
        <v>60</v>
      </c>
      <c r="C34" s="164">
        <v>38</v>
      </c>
      <c r="D34" s="106">
        <f t="shared" si="0"/>
        <v>7.6420311714429365</v>
      </c>
      <c r="E34" s="107">
        <f t="shared" si="1"/>
        <v>7.024029574861368</v>
      </c>
      <c r="F34" s="150">
        <v>98</v>
      </c>
      <c r="G34" s="106">
        <f t="shared" si="2"/>
        <v>2.7209373351472914</v>
      </c>
      <c r="H34" s="107">
        <f t="shared" si="3"/>
        <v>3.310810810810811</v>
      </c>
      <c r="I34" s="161">
        <f t="shared" si="4"/>
        <v>136</v>
      </c>
      <c r="J34" s="106">
        <f t="shared" si="5"/>
        <v>3.3179228826894693</v>
      </c>
      <c r="K34" s="109">
        <f t="shared" si="6"/>
        <v>3.884604398743216</v>
      </c>
    </row>
    <row r="35" spans="1:11" s="1" customFormat="1" ht="12.75">
      <c r="A35" s="4"/>
      <c r="B35" s="44" t="s">
        <v>61</v>
      </c>
      <c r="C35" s="162">
        <v>38</v>
      </c>
      <c r="D35" s="25">
        <f t="shared" si="0"/>
        <v>7.6420311714429365</v>
      </c>
      <c r="E35" s="36">
        <f t="shared" si="1"/>
        <v>7.024029574861368</v>
      </c>
      <c r="F35" s="153">
        <v>98</v>
      </c>
      <c r="G35" s="25">
        <f t="shared" si="2"/>
        <v>2.7209373351472914</v>
      </c>
      <c r="H35" s="36">
        <f t="shared" si="3"/>
        <v>3.310810810810811</v>
      </c>
      <c r="I35" s="153">
        <f t="shared" si="4"/>
        <v>136</v>
      </c>
      <c r="J35" s="25">
        <f t="shared" si="5"/>
        <v>3.3179228826894693</v>
      </c>
      <c r="K35" s="26">
        <f t="shared" si="6"/>
        <v>3.884604398743216</v>
      </c>
    </row>
    <row r="36" spans="1:11" s="1" customFormat="1" ht="13.5" customHeight="1">
      <c r="A36" s="4"/>
      <c r="B36" s="47" t="s">
        <v>31</v>
      </c>
      <c r="C36" s="163">
        <v>37</v>
      </c>
      <c r="D36" s="27">
        <f t="shared" si="0"/>
        <v>7.440925087983912</v>
      </c>
      <c r="E36" s="37">
        <f t="shared" si="1"/>
        <v>6.839186691312385</v>
      </c>
      <c r="F36" s="147">
        <v>85</v>
      </c>
      <c r="G36" s="27">
        <f t="shared" si="2"/>
        <v>2.3599966682399978</v>
      </c>
      <c r="H36" s="37">
        <f t="shared" si="3"/>
        <v>2.8716216216216215</v>
      </c>
      <c r="I36" s="147">
        <f t="shared" si="4"/>
        <v>122</v>
      </c>
      <c r="J36" s="27">
        <f t="shared" si="5"/>
        <v>2.9763719977067296</v>
      </c>
      <c r="K36" s="28">
        <f t="shared" si="6"/>
        <v>3.4847186518137674</v>
      </c>
    </row>
    <row r="37" spans="1:11" s="1" customFormat="1" ht="12" customHeight="1" thickBot="1">
      <c r="A37" s="16"/>
      <c r="B37" s="42" t="s">
        <v>81</v>
      </c>
      <c r="C37" s="163">
        <v>1</v>
      </c>
      <c r="D37" s="27">
        <f t="shared" si="0"/>
        <v>0.20110608345902464</v>
      </c>
      <c r="E37" s="37">
        <f t="shared" si="1"/>
        <v>0.18484288354898337</v>
      </c>
      <c r="F37" s="155">
        <v>12</v>
      </c>
      <c r="G37" s="27">
        <f t="shared" si="2"/>
        <v>0.33317600022211735</v>
      </c>
      <c r="H37" s="37">
        <f t="shared" si="3"/>
        <v>0.40540540540540543</v>
      </c>
      <c r="I37" s="147">
        <f t="shared" si="4"/>
        <v>13</v>
      </c>
      <c r="J37" s="27">
        <f t="shared" si="5"/>
        <v>0.3171543931982581</v>
      </c>
      <c r="K37" s="28">
        <f t="shared" si="6"/>
        <v>0.371322479291631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0"/>
        <v>0</v>
      </c>
      <c r="E38" s="107">
        <f t="shared" si="1"/>
        <v>0</v>
      </c>
      <c r="F38" s="150"/>
      <c r="G38" s="106">
        <f t="shared" si="2"/>
        <v>0</v>
      </c>
      <c r="H38" s="107">
        <f t="shared" si="3"/>
        <v>0</v>
      </c>
      <c r="I38" s="161">
        <f t="shared" si="4"/>
        <v>0</v>
      </c>
      <c r="J38" s="106">
        <f t="shared" si="5"/>
        <v>0</v>
      </c>
      <c r="K38" s="128">
        <f t="shared" si="6"/>
        <v>0</v>
      </c>
    </row>
    <row r="39" spans="1:11" s="1" customFormat="1" ht="12.75">
      <c r="A39" s="4"/>
      <c r="B39" s="44" t="s">
        <v>62</v>
      </c>
      <c r="C39" s="162"/>
      <c r="D39" s="18">
        <f t="shared" si="0"/>
        <v>0</v>
      </c>
      <c r="E39" s="31">
        <f t="shared" si="1"/>
        <v>0</v>
      </c>
      <c r="F39" s="153"/>
      <c r="G39" s="18">
        <f t="shared" si="2"/>
        <v>0</v>
      </c>
      <c r="H39" s="31">
        <f t="shared" si="3"/>
        <v>0</v>
      </c>
      <c r="I39" s="153">
        <f t="shared" si="4"/>
        <v>0</v>
      </c>
      <c r="J39" s="18">
        <f t="shared" si="5"/>
        <v>0</v>
      </c>
      <c r="K39" s="19">
        <f t="shared" si="6"/>
        <v>0</v>
      </c>
    </row>
    <row r="40" spans="1:11" s="1" customFormat="1" ht="12.75">
      <c r="A40" s="4"/>
      <c r="B40" s="42" t="s">
        <v>34</v>
      </c>
      <c r="C40" s="163"/>
      <c r="D40" s="12">
        <f t="shared" si="0"/>
        <v>0</v>
      </c>
      <c r="E40" s="32">
        <f t="shared" si="1"/>
        <v>0</v>
      </c>
      <c r="F40" s="147"/>
      <c r="G40" s="12">
        <f t="shared" si="2"/>
        <v>0</v>
      </c>
      <c r="H40" s="32">
        <f t="shared" si="3"/>
        <v>0</v>
      </c>
      <c r="I40" s="147">
        <f t="shared" si="4"/>
        <v>0</v>
      </c>
      <c r="J40" s="12">
        <f t="shared" si="5"/>
        <v>0</v>
      </c>
      <c r="K40" s="13">
        <f t="shared" si="6"/>
        <v>0</v>
      </c>
    </row>
    <row r="41" spans="1:11" s="1" customFormat="1" ht="12.75">
      <c r="A41" s="4"/>
      <c r="B41" s="42" t="s">
        <v>25</v>
      </c>
      <c r="C41" s="163"/>
      <c r="D41" s="12">
        <f t="shared" si="0"/>
        <v>0</v>
      </c>
      <c r="E41" s="32">
        <f t="shared" si="1"/>
        <v>0</v>
      </c>
      <c r="F41" s="147"/>
      <c r="G41" s="12">
        <f t="shared" si="2"/>
        <v>0</v>
      </c>
      <c r="H41" s="32">
        <f t="shared" si="3"/>
        <v>0</v>
      </c>
      <c r="I41" s="147">
        <f t="shared" si="4"/>
        <v>0</v>
      </c>
      <c r="J41" s="12">
        <f t="shared" si="5"/>
        <v>0</v>
      </c>
      <c r="K41" s="13">
        <f t="shared" si="6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0"/>
        <v>0</v>
      </c>
      <c r="E42" s="32">
        <f t="shared" si="1"/>
        <v>0</v>
      </c>
      <c r="F42" s="148"/>
      <c r="G42" s="12">
        <f t="shared" si="2"/>
        <v>0</v>
      </c>
      <c r="H42" s="32">
        <f t="shared" si="3"/>
        <v>0</v>
      </c>
      <c r="I42" s="147">
        <f t="shared" si="4"/>
        <v>0</v>
      </c>
      <c r="J42" s="12">
        <f t="shared" si="5"/>
        <v>0</v>
      </c>
      <c r="K42" s="13">
        <f t="shared" si="6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0"/>
        <v>0</v>
      </c>
      <c r="E43" s="107">
        <f t="shared" si="1"/>
        <v>0</v>
      </c>
      <c r="F43" s="150"/>
      <c r="G43" s="106">
        <f t="shared" si="2"/>
        <v>0</v>
      </c>
      <c r="H43" s="107">
        <f t="shared" si="3"/>
        <v>0</v>
      </c>
      <c r="I43" s="161">
        <f t="shared" si="4"/>
        <v>0</v>
      </c>
      <c r="J43" s="106">
        <f t="shared" si="5"/>
        <v>0</v>
      </c>
      <c r="K43" s="128">
        <f t="shared" si="6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0"/>
        <v>0</v>
      </c>
      <c r="E44" s="31">
        <f t="shared" si="1"/>
        <v>0</v>
      </c>
      <c r="F44" s="158"/>
      <c r="G44" s="18">
        <f t="shared" si="2"/>
        <v>0</v>
      </c>
      <c r="H44" s="31">
        <f t="shared" si="3"/>
        <v>0</v>
      </c>
      <c r="I44" s="153">
        <f t="shared" si="4"/>
        <v>0</v>
      </c>
      <c r="J44" s="18">
        <f t="shared" si="5"/>
        <v>0</v>
      </c>
      <c r="K44" s="19">
        <f t="shared" si="6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0"/>
        <v>0</v>
      </c>
      <c r="E45" s="32">
        <f t="shared" si="1"/>
        <v>0</v>
      </c>
      <c r="F45" s="156"/>
      <c r="G45" s="12">
        <f t="shared" si="2"/>
        <v>0</v>
      </c>
      <c r="H45" s="32">
        <f t="shared" si="3"/>
        <v>0</v>
      </c>
      <c r="I45" s="147">
        <f t="shared" si="4"/>
        <v>0</v>
      </c>
      <c r="J45" s="12">
        <f t="shared" si="5"/>
        <v>0</v>
      </c>
      <c r="K45" s="13">
        <f t="shared" si="6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0"/>
        <v>0</v>
      </c>
      <c r="E46" s="107">
        <f t="shared" si="1"/>
        <v>0</v>
      </c>
      <c r="F46" s="150"/>
      <c r="G46" s="106">
        <f>F46*1000/$G$2</f>
        <v>0</v>
      </c>
      <c r="H46" s="107">
        <f t="shared" si="3"/>
        <v>0</v>
      </c>
      <c r="I46" s="161">
        <f>SUM(C46,F46)</f>
        <v>0</v>
      </c>
      <c r="J46" s="106">
        <f>I46*1000/$J$2</f>
        <v>0</v>
      </c>
      <c r="K46" s="109">
        <f t="shared" si="6"/>
        <v>0</v>
      </c>
    </row>
    <row r="47" spans="1:11" s="6" customFormat="1" ht="21" customHeight="1" thickBot="1">
      <c r="A47" s="112" t="s">
        <v>29</v>
      </c>
      <c r="B47" s="104" t="s">
        <v>67</v>
      </c>
      <c r="C47" s="164">
        <v>11</v>
      </c>
      <c r="D47" s="106">
        <f t="shared" si="0"/>
        <v>2.212166918049271</v>
      </c>
      <c r="E47" s="107">
        <f t="shared" si="1"/>
        <v>2.033271719038817</v>
      </c>
      <c r="F47" s="150"/>
      <c r="G47" s="106">
        <f t="shared" si="2"/>
        <v>0</v>
      </c>
      <c r="H47" s="107">
        <f t="shared" si="3"/>
        <v>0</v>
      </c>
      <c r="I47" s="161">
        <f t="shared" si="4"/>
        <v>11</v>
      </c>
      <c r="J47" s="106">
        <f t="shared" si="5"/>
        <v>0.26836140962929533</v>
      </c>
      <c r="K47" s="109">
        <f t="shared" si="6"/>
        <v>0.31419594401599543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0"/>
        <v>0</v>
      </c>
      <c r="E48" s="107">
        <f t="shared" si="1"/>
        <v>0</v>
      </c>
      <c r="F48" s="150">
        <v>70</v>
      </c>
      <c r="G48" s="106">
        <f t="shared" si="2"/>
        <v>1.943526667962351</v>
      </c>
      <c r="H48" s="107">
        <f t="shared" si="3"/>
        <v>2.364864864864865</v>
      </c>
      <c r="I48" s="161">
        <f t="shared" si="4"/>
        <v>70</v>
      </c>
      <c r="J48" s="106">
        <f t="shared" si="5"/>
        <v>1.7077544249136973</v>
      </c>
      <c r="K48" s="109">
        <f t="shared" si="6"/>
        <v>1.9994287346472437</v>
      </c>
    </row>
    <row r="49" spans="1:11" s="1" customFormat="1" ht="17.25" customHeight="1">
      <c r="A49" s="4"/>
      <c r="B49" s="44" t="s">
        <v>69</v>
      </c>
      <c r="C49" s="162"/>
      <c r="D49" s="18">
        <f t="shared" si="0"/>
        <v>0</v>
      </c>
      <c r="E49" s="31">
        <f t="shared" si="1"/>
        <v>0</v>
      </c>
      <c r="F49" s="153">
        <v>13</v>
      </c>
      <c r="G49" s="18">
        <f t="shared" si="2"/>
        <v>0.36094066690729376</v>
      </c>
      <c r="H49" s="31">
        <f t="shared" si="3"/>
        <v>0.4391891891891892</v>
      </c>
      <c r="I49" s="153">
        <f t="shared" si="4"/>
        <v>13</v>
      </c>
      <c r="J49" s="18">
        <f t="shared" si="5"/>
        <v>0.3171543931982581</v>
      </c>
      <c r="K49" s="19">
        <f t="shared" si="6"/>
        <v>0.371322479291631</v>
      </c>
    </row>
    <row r="50" spans="1:11" s="1" customFormat="1" ht="12.75">
      <c r="A50" s="4"/>
      <c r="B50" s="42" t="s">
        <v>73</v>
      </c>
      <c r="C50" s="163"/>
      <c r="D50" s="12">
        <f t="shared" si="0"/>
        <v>0</v>
      </c>
      <c r="E50" s="32">
        <f t="shared" si="1"/>
        <v>0</v>
      </c>
      <c r="F50" s="147"/>
      <c r="G50" s="12">
        <f t="shared" si="2"/>
        <v>0</v>
      </c>
      <c r="H50" s="32">
        <f t="shared" si="3"/>
        <v>0</v>
      </c>
      <c r="I50" s="147">
        <f t="shared" si="4"/>
        <v>0</v>
      </c>
      <c r="J50" s="12">
        <f t="shared" si="5"/>
        <v>0</v>
      </c>
      <c r="K50" s="13">
        <f t="shared" si="6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0"/>
        <v>0</v>
      </c>
      <c r="E51" s="32">
        <f t="shared" si="1"/>
        <v>0</v>
      </c>
      <c r="F51" s="147"/>
      <c r="G51" s="12">
        <f t="shared" si="2"/>
        <v>0</v>
      </c>
      <c r="H51" s="32">
        <f t="shared" si="3"/>
        <v>0</v>
      </c>
      <c r="I51" s="147">
        <f t="shared" si="4"/>
        <v>0</v>
      </c>
      <c r="J51" s="12">
        <f t="shared" si="5"/>
        <v>0</v>
      </c>
      <c r="K51" s="13">
        <f t="shared" si="6"/>
        <v>0</v>
      </c>
    </row>
    <row r="52" spans="1:11" s="1" customFormat="1" ht="12.75">
      <c r="A52" s="4"/>
      <c r="B52" s="42" t="s">
        <v>74</v>
      </c>
      <c r="C52" s="163"/>
      <c r="D52" s="12">
        <f t="shared" si="0"/>
        <v>0</v>
      </c>
      <c r="E52" s="32">
        <f t="shared" si="1"/>
        <v>0</v>
      </c>
      <c r="F52" s="147"/>
      <c r="G52" s="12">
        <f t="shared" si="2"/>
        <v>0</v>
      </c>
      <c r="H52" s="32">
        <f t="shared" si="3"/>
        <v>0</v>
      </c>
      <c r="I52" s="147">
        <f t="shared" si="4"/>
        <v>0</v>
      </c>
      <c r="J52" s="12">
        <f t="shared" si="5"/>
        <v>0</v>
      </c>
      <c r="K52" s="13">
        <f t="shared" si="6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0"/>
        <v>0</v>
      </c>
      <c r="E53" s="32">
        <f t="shared" si="1"/>
        <v>0</v>
      </c>
      <c r="F53" s="147"/>
      <c r="G53" s="12">
        <f t="shared" si="2"/>
        <v>0</v>
      </c>
      <c r="H53" s="32">
        <f t="shared" si="3"/>
        <v>0</v>
      </c>
      <c r="I53" s="147">
        <f t="shared" si="4"/>
        <v>0</v>
      </c>
      <c r="J53" s="12">
        <f t="shared" si="5"/>
        <v>0</v>
      </c>
      <c r="K53" s="13">
        <f t="shared" si="6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0"/>
        <v>0</v>
      </c>
      <c r="E54" s="32">
        <f t="shared" si="1"/>
        <v>0</v>
      </c>
      <c r="F54" s="147"/>
      <c r="G54" s="12">
        <f t="shared" si="2"/>
        <v>0</v>
      </c>
      <c r="H54" s="32">
        <f t="shared" si="3"/>
        <v>0</v>
      </c>
      <c r="I54" s="147">
        <f t="shared" si="4"/>
        <v>0</v>
      </c>
      <c r="J54" s="12">
        <f t="shared" si="5"/>
        <v>0</v>
      </c>
      <c r="K54" s="13">
        <f t="shared" si="6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0"/>
        <v>0</v>
      </c>
      <c r="E55" s="32">
        <f t="shared" si="1"/>
        <v>0</v>
      </c>
      <c r="F55" s="147"/>
      <c r="G55" s="12">
        <f t="shared" si="2"/>
        <v>0</v>
      </c>
      <c r="H55" s="32">
        <f t="shared" si="3"/>
        <v>0</v>
      </c>
      <c r="I55" s="147">
        <f t="shared" si="4"/>
        <v>0</v>
      </c>
      <c r="J55" s="12">
        <f t="shared" si="5"/>
        <v>0</v>
      </c>
      <c r="K55" s="13">
        <f t="shared" si="6"/>
        <v>0</v>
      </c>
    </row>
    <row r="56" spans="1:11" s="1" customFormat="1" ht="12.75">
      <c r="A56" s="4"/>
      <c r="B56" s="42" t="s">
        <v>76</v>
      </c>
      <c r="C56" s="163"/>
      <c r="D56" s="12">
        <f t="shared" si="0"/>
        <v>0</v>
      </c>
      <c r="E56" s="32">
        <f t="shared" si="1"/>
        <v>0</v>
      </c>
      <c r="F56" s="147"/>
      <c r="G56" s="12">
        <f t="shared" si="2"/>
        <v>0</v>
      </c>
      <c r="H56" s="32">
        <f t="shared" si="3"/>
        <v>0</v>
      </c>
      <c r="I56" s="147">
        <f t="shared" si="4"/>
        <v>0</v>
      </c>
      <c r="J56" s="12">
        <f t="shared" si="5"/>
        <v>0</v>
      </c>
      <c r="K56" s="13">
        <f t="shared" si="6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0"/>
        <v>0</v>
      </c>
      <c r="E57" s="32">
        <f>C57*100/C$58</f>
        <v>0</v>
      </c>
      <c r="F57" s="154"/>
      <c r="G57" s="12">
        <f t="shared" si="2"/>
        <v>0</v>
      </c>
      <c r="H57" s="32">
        <f>F57*100/F$58</f>
        <v>0</v>
      </c>
      <c r="I57" s="147">
        <f t="shared" si="4"/>
        <v>0</v>
      </c>
      <c r="J57" s="12">
        <f t="shared" si="5"/>
        <v>0</v>
      </c>
      <c r="K57" s="13">
        <f t="shared" si="6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541</v>
      </c>
      <c r="D58" s="260">
        <f t="shared" si="0"/>
        <v>108.79839115133232</v>
      </c>
      <c r="E58" s="33"/>
      <c r="F58" s="161">
        <f>F48+F47+F46+F43+F38+F34+F33+F32+F27+F22+F18+F17+F16+F14+F13+F11+F10+F8+F5</f>
        <v>2960</v>
      </c>
      <c r="G58" s="261">
        <f t="shared" si="2"/>
        <v>82.18341338812228</v>
      </c>
      <c r="H58" s="33"/>
      <c r="I58" s="161">
        <f>I48+I47+I46+I43+I38+I34+I33+I32+I27+I22+I18+I17+I16+I14+I13+I11+I10+I8+I5</f>
        <v>3501</v>
      </c>
      <c r="J58" s="261">
        <f t="shared" si="5"/>
        <v>85.41211773746936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="90" zoomScaleNormal="90" workbookViewId="0" topLeftCell="A1">
      <pane ySplit="4" topLeftCell="BM41" activePane="bottomLeft" state="frozen"/>
      <selection pane="topLeft" activeCell="C7" sqref="C7"/>
      <selection pane="bottomLeft" activeCell="H2" sqref="H2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64" t="s">
        <v>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2:11" s="6" customFormat="1" ht="24" customHeight="1" thickBot="1">
      <c r="B2" s="249"/>
      <c r="C2" s="249"/>
      <c r="D2" s="250">
        <v>36670.5</v>
      </c>
      <c r="E2" s="249"/>
      <c r="F2" s="249"/>
      <c r="G2" s="251">
        <v>215682.5</v>
      </c>
      <c r="H2" s="249"/>
      <c r="I2" s="249"/>
      <c r="J2" s="250">
        <f>SUM(D2:G2)</f>
        <v>252353</v>
      </c>
      <c r="K2" s="249"/>
    </row>
    <row r="3" spans="1:11" ht="14.25" customHeight="1">
      <c r="A3" s="57" t="s">
        <v>0</v>
      </c>
      <c r="B3" s="278" t="s">
        <v>5</v>
      </c>
      <c r="C3" s="214" t="s">
        <v>1</v>
      </c>
      <c r="D3" s="215"/>
      <c r="E3" s="215"/>
      <c r="F3" s="214" t="s">
        <v>2</v>
      </c>
      <c r="G3" s="215"/>
      <c r="H3" s="215"/>
      <c r="I3" s="214" t="s">
        <v>3</v>
      </c>
      <c r="J3" s="215"/>
      <c r="K3" s="216"/>
    </row>
    <row r="4" spans="1:11" ht="34.5" customHeight="1" thickBot="1">
      <c r="A4" s="58" t="s">
        <v>4</v>
      </c>
      <c r="B4" s="279"/>
      <c r="C4" s="217" t="s">
        <v>6</v>
      </c>
      <c r="D4" s="218" t="s">
        <v>7</v>
      </c>
      <c r="E4" s="219" t="s">
        <v>8</v>
      </c>
      <c r="F4" s="217" t="s">
        <v>6</v>
      </c>
      <c r="G4" s="218" t="s">
        <v>7</v>
      </c>
      <c r="H4" s="219" t="s">
        <v>8</v>
      </c>
      <c r="I4" s="217" t="s">
        <v>6</v>
      </c>
      <c r="J4" s="218" t="s">
        <v>7</v>
      </c>
      <c r="K4" s="220" t="s">
        <v>8</v>
      </c>
    </row>
    <row r="5" spans="1:11" s="6" customFormat="1" ht="18" customHeight="1" thickBot="1">
      <c r="A5" s="129" t="s">
        <v>9</v>
      </c>
      <c r="B5" s="113" t="s">
        <v>26</v>
      </c>
      <c r="C5" s="150">
        <f>SUM(МОБАЛ_Община:МБАЛ_Свищов!C5)</f>
        <v>602</v>
      </c>
      <c r="D5" s="121">
        <f aca="true" t="shared" si="0" ref="D5:D57">C5*1000/$D$2</f>
        <v>16.416465551328724</v>
      </c>
      <c r="E5" s="122">
        <f aca="true" t="shared" si="1" ref="E5:E50">C5*100/C$58</f>
        <v>10.681334279630944</v>
      </c>
      <c r="F5" s="150">
        <f>SUM(МОБАЛ_Община:МБАЛ_Свищов!F5)</f>
        <v>454</v>
      </c>
      <c r="G5" s="121">
        <f aca="true" t="shared" si="2" ref="G5:G57">F5*1000/$G$2</f>
        <v>2.1049459274628215</v>
      </c>
      <c r="H5" s="122">
        <f aca="true" t="shared" si="3" ref="H5:H57">F5*100/F$58</f>
        <v>1.6101003652870873</v>
      </c>
      <c r="I5" s="150">
        <f aca="true" t="shared" si="4" ref="I5:I58">SUM(C5,F5)</f>
        <v>1056</v>
      </c>
      <c r="J5" s="121">
        <f aca="true" t="shared" si="5" ref="J5:J57">I5*1000/$J$2</f>
        <v>4.18461440918079</v>
      </c>
      <c r="K5" s="221">
        <f aca="true" t="shared" si="6" ref="K5:K57">I5*100/I$58</f>
        <v>3.1212130168770136</v>
      </c>
    </row>
    <row r="6" spans="1:11" s="7" customFormat="1" ht="17.25" customHeight="1">
      <c r="A6" s="4"/>
      <c r="B6" s="44" t="s">
        <v>36</v>
      </c>
      <c r="C6" s="206">
        <f>SUM(МОБАЛ_Община:МБАЛ_Свищов!C6)</f>
        <v>530</v>
      </c>
      <c r="D6" s="59">
        <f t="shared" si="0"/>
        <v>14.453034455488744</v>
      </c>
      <c r="E6" s="36">
        <f t="shared" si="1"/>
        <v>9.403832505322924</v>
      </c>
      <c r="F6" s="206">
        <f>SUM(МОБАЛ_Община:МБАЛ_Свищов!F6)</f>
        <v>279</v>
      </c>
      <c r="G6" s="25">
        <f t="shared" si="2"/>
        <v>1.2935680919870642</v>
      </c>
      <c r="H6" s="36">
        <f t="shared" si="3"/>
        <v>0.989466964570699</v>
      </c>
      <c r="I6" s="209">
        <f t="shared" si="4"/>
        <v>809</v>
      </c>
      <c r="J6" s="25">
        <f t="shared" si="5"/>
        <v>3.205826758548541</v>
      </c>
      <c r="K6" s="60">
        <f t="shared" si="6"/>
        <v>2.3911565631188485</v>
      </c>
    </row>
    <row r="7" spans="1:11" s="7" customFormat="1" ht="18.75" customHeight="1" thickBot="1">
      <c r="A7" s="4"/>
      <c r="B7" s="43" t="s">
        <v>37</v>
      </c>
      <c r="C7" s="211">
        <f>SUM(МОБАЛ_Община:МБАЛ_Свищов!C7)</f>
        <v>0</v>
      </c>
      <c r="D7" s="59">
        <f t="shared" si="0"/>
        <v>0</v>
      </c>
      <c r="E7" s="36">
        <f t="shared" si="1"/>
        <v>0</v>
      </c>
      <c r="F7" s="207">
        <f>SUM(МОБАЛ_Община:МБАЛ_Свищов!F7)</f>
        <v>2</v>
      </c>
      <c r="G7" s="61">
        <f t="shared" si="2"/>
        <v>0.009272889548294368</v>
      </c>
      <c r="H7" s="34">
        <f t="shared" si="3"/>
        <v>0.007092953151044437</v>
      </c>
      <c r="I7" s="212">
        <f t="shared" si="4"/>
        <v>2</v>
      </c>
      <c r="J7" s="61">
        <f t="shared" si="5"/>
        <v>0.007925406077993922</v>
      </c>
      <c r="K7" s="60">
        <f t="shared" si="6"/>
        <v>0.0059113882895397984</v>
      </c>
    </row>
    <row r="8" spans="1:11" s="6" customFormat="1" ht="18" customHeight="1" thickBot="1">
      <c r="A8" s="129" t="s">
        <v>10</v>
      </c>
      <c r="B8" s="113" t="s">
        <v>38</v>
      </c>
      <c r="C8" s="150">
        <f>SUM(МОБАЛ_Община:МБАЛ_Свищов!C8)</f>
        <v>6</v>
      </c>
      <c r="D8" s="121">
        <f t="shared" si="0"/>
        <v>0.16361925798666502</v>
      </c>
      <c r="E8" s="122">
        <f t="shared" si="1"/>
        <v>0.10645848119233499</v>
      </c>
      <c r="F8" s="150">
        <f>SUM(МОБАЛ_Община:МБАЛ_Свищов!F8)</f>
        <v>763</v>
      </c>
      <c r="G8" s="121">
        <f t="shared" si="2"/>
        <v>3.537607362674301</v>
      </c>
      <c r="H8" s="122">
        <f t="shared" si="3"/>
        <v>2.705961627123453</v>
      </c>
      <c r="I8" s="150">
        <f t="shared" si="4"/>
        <v>769</v>
      </c>
      <c r="J8" s="121">
        <f t="shared" si="5"/>
        <v>3.047318636988663</v>
      </c>
      <c r="K8" s="221">
        <f t="shared" si="6"/>
        <v>2.2729287973280523</v>
      </c>
    </row>
    <row r="9" spans="1:11" s="7" customFormat="1" ht="15" customHeight="1" thickBot="1">
      <c r="A9" s="16"/>
      <c r="B9" s="44" t="s">
        <v>39</v>
      </c>
      <c r="C9" s="208">
        <f>SUM(МОБАЛ_Община:МБАЛ_Свищов!C9)</f>
        <v>0</v>
      </c>
      <c r="D9" s="59">
        <f t="shared" si="0"/>
        <v>0</v>
      </c>
      <c r="E9" s="62">
        <f t="shared" si="1"/>
        <v>0</v>
      </c>
      <c r="F9" s="208">
        <f>SUM(МОБАЛ_Община:МБАЛ_Свищов!F9)</f>
        <v>444</v>
      </c>
      <c r="G9" s="59">
        <f t="shared" si="2"/>
        <v>2.0585814797213495</v>
      </c>
      <c r="H9" s="63">
        <f t="shared" si="3"/>
        <v>1.574635599531865</v>
      </c>
      <c r="I9" s="209">
        <f t="shared" si="4"/>
        <v>444</v>
      </c>
      <c r="J9" s="59">
        <f t="shared" si="5"/>
        <v>1.7594401493146505</v>
      </c>
      <c r="K9" s="64">
        <f t="shared" si="6"/>
        <v>1.3123282002778351</v>
      </c>
    </row>
    <row r="10" spans="1:11" s="6" customFormat="1" ht="20.25" customHeight="1" thickBot="1">
      <c r="A10" s="103" t="s">
        <v>11</v>
      </c>
      <c r="B10" s="104" t="s">
        <v>40</v>
      </c>
      <c r="C10" s="150">
        <f>SUM(МОБАЛ_Община:МБАЛ_Свищов!C10)</f>
        <v>22</v>
      </c>
      <c r="D10" s="121">
        <f t="shared" si="0"/>
        <v>0.5999372792844384</v>
      </c>
      <c r="E10" s="122">
        <f t="shared" si="1"/>
        <v>0.39034776437189495</v>
      </c>
      <c r="F10" s="150">
        <f>SUM(МОБАЛ_Община:МБАЛ_Свищов!F10)</f>
        <v>129</v>
      </c>
      <c r="G10" s="121">
        <f t="shared" si="2"/>
        <v>0.5981013758649867</v>
      </c>
      <c r="H10" s="122">
        <f t="shared" si="3"/>
        <v>0.4574954782423662</v>
      </c>
      <c r="I10" s="150">
        <f t="shared" si="4"/>
        <v>151</v>
      </c>
      <c r="J10" s="121">
        <f t="shared" si="5"/>
        <v>0.598368158888541</v>
      </c>
      <c r="K10" s="221">
        <f t="shared" si="6"/>
        <v>0.44630981586025475</v>
      </c>
    </row>
    <row r="11" spans="1:11" s="7" customFormat="1" ht="27.75" customHeight="1" thickBot="1">
      <c r="A11" s="110" t="s">
        <v>12</v>
      </c>
      <c r="B11" s="157" t="s">
        <v>41</v>
      </c>
      <c r="C11" s="150">
        <f>SUM(МОБАЛ_Община:МБАЛ_Свищов!C11)</f>
        <v>11</v>
      </c>
      <c r="D11" s="121">
        <f t="shared" si="0"/>
        <v>0.2999686396422192</v>
      </c>
      <c r="E11" s="230">
        <f t="shared" si="1"/>
        <v>0.19517388218594747</v>
      </c>
      <c r="F11" s="150">
        <f>SUM(МОБАЛ_Община:МБАЛ_Свищов!F11)</f>
        <v>2147</v>
      </c>
      <c r="G11" s="229">
        <f t="shared" si="2"/>
        <v>9.954446930094004</v>
      </c>
      <c r="H11" s="122">
        <f t="shared" si="3"/>
        <v>7.614285207646203</v>
      </c>
      <c r="I11" s="223">
        <f t="shared" si="4"/>
        <v>2158</v>
      </c>
      <c r="J11" s="229">
        <f t="shared" si="5"/>
        <v>8.55151315815544</v>
      </c>
      <c r="K11" s="231">
        <f t="shared" si="6"/>
        <v>6.3783879644134425</v>
      </c>
    </row>
    <row r="12" spans="1:11" s="6" customFormat="1" ht="14.25" customHeight="1" thickBot="1">
      <c r="A12" s="17"/>
      <c r="B12" s="45" t="s">
        <v>80</v>
      </c>
      <c r="C12" s="208">
        <f>SUM(МОБАЛ_Община:МБАЛ_Свищов!C12)</f>
        <v>8</v>
      </c>
      <c r="D12" s="65">
        <f t="shared" si="0"/>
        <v>0.2181590106488867</v>
      </c>
      <c r="E12" s="66">
        <f t="shared" si="1"/>
        <v>0.14194464158977999</v>
      </c>
      <c r="F12" s="208">
        <f>SUM(МОБАЛ_Община:МБАЛ_Свищов!F12)</f>
        <v>2094</v>
      </c>
      <c r="G12" s="65">
        <f t="shared" si="2"/>
        <v>9.708715357064204</v>
      </c>
      <c r="H12" s="34">
        <f t="shared" si="3"/>
        <v>7.426321949143526</v>
      </c>
      <c r="I12" s="207">
        <f t="shared" si="4"/>
        <v>2102</v>
      </c>
      <c r="J12" s="65">
        <f t="shared" si="5"/>
        <v>8.329601787971612</v>
      </c>
      <c r="K12" s="67">
        <f t="shared" si="6"/>
        <v>6.212869092306328</v>
      </c>
    </row>
    <row r="13" spans="1:11" s="6" customFormat="1" ht="14.25" customHeight="1" thickBot="1">
      <c r="A13" s="112" t="s">
        <v>13</v>
      </c>
      <c r="B13" s="113" t="s">
        <v>42</v>
      </c>
      <c r="C13" s="252">
        <f>SUM(МОБАЛ_Община:МБАЛ_Свищов!C13)</f>
        <v>0</v>
      </c>
      <c r="D13" s="121">
        <f t="shared" si="0"/>
        <v>0</v>
      </c>
      <c r="E13" s="122">
        <f t="shared" si="1"/>
        <v>0</v>
      </c>
      <c r="F13" s="150">
        <f>SUM(МОБАЛ_Община:МБАЛ_Свищов!F13)</f>
        <v>0</v>
      </c>
      <c r="G13" s="121">
        <f t="shared" si="2"/>
        <v>0</v>
      </c>
      <c r="H13" s="122">
        <f t="shared" si="3"/>
        <v>0</v>
      </c>
      <c r="I13" s="150">
        <f t="shared" si="4"/>
        <v>0</v>
      </c>
      <c r="J13" s="121">
        <f t="shared" si="5"/>
        <v>0</v>
      </c>
      <c r="K13" s="221">
        <f t="shared" si="6"/>
        <v>0</v>
      </c>
    </row>
    <row r="14" spans="1:11" s="8" customFormat="1" ht="16.5" customHeight="1" thickBot="1">
      <c r="A14" s="112" t="s">
        <v>14</v>
      </c>
      <c r="B14" s="104" t="s">
        <v>43</v>
      </c>
      <c r="C14" s="150">
        <f>SUM(МОБАЛ_Община:МБАЛ_Свищов!C14)</f>
        <v>10</v>
      </c>
      <c r="D14" s="236">
        <f t="shared" si="0"/>
        <v>0.27269876331110837</v>
      </c>
      <c r="E14" s="237">
        <f t="shared" si="1"/>
        <v>0.177430801987225</v>
      </c>
      <c r="F14" s="150">
        <f>SUM(МОБАЛ_Община:МБАЛ_Свищов!F14)</f>
        <v>1594</v>
      </c>
      <c r="G14" s="236">
        <f t="shared" si="2"/>
        <v>7.3904929699906114</v>
      </c>
      <c r="H14" s="122">
        <f t="shared" si="3"/>
        <v>5.653083661382417</v>
      </c>
      <c r="I14" s="224">
        <f t="shared" si="4"/>
        <v>1604</v>
      </c>
      <c r="J14" s="236">
        <f t="shared" si="5"/>
        <v>6.356175674551125</v>
      </c>
      <c r="K14" s="238">
        <f t="shared" si="6"/>
        <v>4.7409334082109185</v>
      </c>
    </row>
    <row r="15" spans="1:11" s="7" customFormat="1" ht="14.25" customHeight="1" thickBot="1">
      <c r="A15" s="24"/>
      <c r="B15" s="51" t="s">
        <v>44</v>
      </c>
      <c r="C15" s="208">
        <f>SUM(МОБАЛ_Община:МБАЛ_Свищов!C15)</f>
        <v>0</v>
      </c>
      <c r="D15" s="65">
        <f t="shared" si="0"/>
        <v>0</v>
      </c>
      <c r="E15" s="66">
        <f t="shared" si="1"/>
        <v>0</v>
      </c>
      <c r="F15" s="208">
        <f>SUM(МОБАЛ_Община:МБАЛ_Свищов!F15)</f>
        <v>53</v>
      </c>
      <c r="G15" s="65">
        <f t="shared" si="2"/>
        <v>0.24573157302980075</v>
      </c>
      <c r="H15" s="34">
        <f t="shared" si="3"/>
        <v>0.1879632585026776</v>
      </c>
      <c r="I15" s="207">
        <f t="shared" si="4"/>
        <v>53</v>
      </c>
      <c r="J15" s="65">
        <f t="shared" si="5"/>
        <v>0.2100232610668389</v>
      </c>
      <c r="K15" s="67">
        <f t="shared" si="6"/>
        <v>0.15665178967280466</v>
      </c>
    </row>
    <row r="16" spans="1:11" s="7" customFormat="1" ht="18" customHeight="1" thickBot="1">
      <c r="A16" s="227" t="s">
        <v>15</v>
      </c>
      <c r="B16" s="113" t="s">
        <v>27</v>
      </c>
      <c r="C16" s="150">
        <f>SUM(МОБАЛ_Община:МБАЛ_Свищов!C16)</f>
        <v>16</v>
      </c>
      <c r="D16" s="229">
        <f t="shared" si="0"/>
        <v>0.4363180212977734</v>
      </c>
      <c r="E16" s="230">
        <f t="shared" si="1"/>
        <v>0.28388928317955997</v>
      </c>
      <c r="F16" s="150">
        <f>SUM(МОБАЛ_Община:МБАЛ_Свищов!F16)</f>
        <v>999</v>
      </c>
      <c r="G16" s="229">
        <f t="shared" si="2"/>
        <v>4.631808329373037</v>
      </c>
      <c r="H16" s="122">
        <f t="shared" si="3"/>
        <v>3.5429300989466963</v>
      </c>
      <c r="I16" s="223">
        <f t="shared" si="4"/>
        <v>1015</v>
      </c>
      <c r="J16" s="229">
        <f t="shared" si="5"/>
        <v>4.022143584581915</v>
      </c>
      <c r="K16" s="231">
        <f t="shared" si="6"/>
        <v>3.0000295569414477</v>
      </c>
    </row>
    <row r="17" spans="1:11" s="7" customFormat="1" ht="18" customHeight="1" thickBot="1">
      <c r="A17" s="228" t="s">
        <v>16</v>
      </c>
      <c r="B17" s="104" t="s">
        <v>45</v>
      </c>
      <c r="C17" s="150">
        <f>SUM(МОБАЛ_Община:МБАЛ_Свищов!C17)</f>
        <v>10</v>
      </c>
      <c r="D17" s="232">
        <f t="shared" si="0"/>
        <v>0.27269876331110837</v>
      </c>
      <c r="E17" s="233">
        <f t="shared" si="1"/>
        <v>0.177430801987225</v>
      </c>
      <c r="F17" s="150">
        <f>SUM(МОБАЛ_Община:МБАЛ_Свищов!F17)</f>
        <v>634</v>
      </c>
      <c r="G17" s="232">
        <f t="shared" si="2"/>
        <v>2.9395059868093147</v>
      </c>
      <c r="H17" s="234">
        <f t="shared" si="3"/>
        <v>2.2484661488810866</v>
      </c>
      <c r="I17" s="225">
        <f t="shared" si="4"/>
        <v>644</v>
      </c>
      <c r="J17" s="232">
        <f t="shared" si="5"/>
        <v>2.5519807571140425</v>
      </c>
      <c r="K17" s="235">
        <f t="shared" si="6"/>
        <v>1.903467029231815</v>
      </c>
    </row>
    <row r="18" spans="1:11" s="6" customFormat="1" ht="15.75" customHeight="1" thickBot="1">
      <c r="A18" s="112" t="s">
        <v>17</v>
      </c>
      <c r="B18" s="157" t="s">
        <v>46</v>
      </c>
      <c r="C18" s="150">
        <f>SUM(МОБАЛ_Община:МБАЛ_Свищов!C18)</f>
        <v>32</v>
      </c>
      <c r="D18" s="121">
        <f t="shared" si="0"/>
        <v>0.8726360425955468</v>
      </c>
      <c r="E18" s="122">
        <f t="shared" si="1"/>
        <v>0.5677785663591199</v>
      </c>
      <c r="F18" s="150">
        <f>SUM(МОБАЛ_Община:МБАЛ_Свищов!F18)</f>
        <v>6955</v>
      </c>
      <c r="G18" s="121">
        <f t="shared" si="2"/>
        <v>32.246473404193665</v>
      </c>
      <c r="H18" s="122">
        <f t="shared" si="3"/>
        <v>24.665744582757032</v>
      </c>
      <c r="I18" s="150">
        <f t="shared" si="4"/>
        <v>6987</v>
      </c>
      <c r="J18" s="121">
        <f t="shared" si="5"/>
        <v>27.687406133471764</v>
      </c>
      <c r="K18" s="221">
        <f t="shared" si="6"/>
        <v>20.651434989507287</v>
      </c>
    </row>
    <row r="19" spans="1:11" s="7" customFormat="1" ht="12.75" customHeight="1">
      <c r="A19" s="4"/>
      <c r="B19" s="44" t="s">
        <v>47</v>
      </c>
      <c r="C19" s="206">
        <f>SUM(МОБАЛ_Община:МБАЛ_Свищов!C19)</f>
        <v>13</v>
      </c>
      <c r="D19" s="59">
        <f t="shared" si="0"/>
        <v>0.3545083923044409</v>
      </c>
      <c r="E19" s="62">
        <f t="shared" si="1"/>
        <v>0.23066004258339248</v>
      </c>
      <c r="F19" s="206">
        <f>SUM(МОБАЛ_Община:МБАЛ_Свищов!F19)</f>
        <v>1</v>
      </c>
      <c r="G19" s="59">
        <f t="shared" si="2"/>
        <v>0.004636444774147184</v>
      </c>
      <c r="H19" s="36">
        <f t="shared" si="3"/>
        <v>0.0035464765755222187</v>
      </c>
      <c r="I19" s="209">
        <f t="shared" si="4"/>
        <v>14</v>
      </c>
      <c r="J19" s="59">
        <f t="shared" si="5"/>
        <v>0.055477842545957445</v>
      </c>
      <c r="K19" s="64">
        <f t="shared" si="6"/>
        <v>0.04137971802677859</v>
      </c>
    </row>
    <row r="20" spans="1:11" s="7" customFormat="1" ht="14.25" customHeight="1">
      <c r="A20" s="4"/>
      <c r="B20" s="42" t="s">
        <v>48</v>
      </c>
      <c r="C20" s="210">
        <f>SUM(МОБАЛ_Община:МБАЛ_Свищов!C20)</f>
        <v>0</v>
      </c>
      <c r="D20" s="68">
        <f t="shared" si="0"/>
        <v>0</v>
      </c>
      <c r="E20" s="69">
        <f t="shared" si="1"/>
        <v>0</v>
      </c>
      <c r="F20" s="210">
        <f>SUM(МОБАЛ_Община:МБАЛ_Свищов!F20)</f>
        <v>1636</v>
      </c>
      <c r="G20" s="68">
        <f t="shared" si="2"/>
        <v>7.585223650504793</v>
      </c>
      <c r="H20" s="37">
        <f t="shared" si="3"/>
        <v>5.80203567755435</v>
      </c>
      <c r="I20" s="210">
        <f t="shared" si="4"/>
        <v>1636</v>
      </c>
      <c r="J20" s="68">
        <f t="shared" si="5"/>
        <v>6.482982171799027</v>
      </c>
      <c r="K20" s="70">
        <f t="shared" si="6"/>
        <v>4.835515620843555</v>
      </c>
    </row>
    <row r="21" spans="1:11" s="7" customFormat="1" ht="15" customHeight="1" thickBot="1">
      <c r="A21" s="4"/>
      <c r="B21" s="42" t="s">
        <v>49</v>
      </c>
      <c r="C21" s="211">
        <f>SUM(МОБАЛ_Община:МБАЛ_Свищов!C21)</f>
        <v>0</v>
      </c>
      <c r="D21" s="59">
        <f t="shared" si="0"/>
        <v>0</v>
      </c>
      <c r="E21" s="62">
        <f t="shared" si="1"/>
        <v>0</v>
      </c>
      <c r="F21" s="207">
        <f>SUM(МОБАЛ_Община:МБАЛ_Свищов!F21)</f>
        <v>1305</v>
      </c>
      <c r="G21" s="59">
        <f t="shared" si="2"/>
        <v>6.050560430262075</v>
      </c>
      <c r="H21" s="34">
        <f t="shared" si="3"/>
        <v>4.628151931056496</v>
      </c>
      <c r="I21" s="209">
        <f t="shared" si="4"/>
        <v>1305</v>
      </c>
      <c r="J21" s="59">
        <f t="shared" si="5"/>
        <v>5.171327465891034</v>
      </c>
      <c r="K21" s="64">
        <f t="shared" si="6"/>
        <v>3.8571808589247185</v>
      </c>
    </row>
    <row r="22" spans="1:11" s="6" customFormat="1" ht="12.75" customHeight="1" thickBot="1">
      <c r="A22" s="112" t="s">
        <v>28</v>
      </c>
      <c r="B22" s="104" t="s">
        <v>50</v>
      </c>
      <c r="C22" s="150">
        <f>SUM(МОБАЛ_Община:МБАЛ_Свищов!C22)</f>
        <v>3025</v>
      </c>
      <c r="D22" s="121">
        <f t="shared" si="0"/>
        <v>82.49137590161028</v>
      </c>
      <c r="E22" s="122">
        <f t="shared" si="1"/>
        <v>53.672817601135556</v>
      </c>
      <c r="F22" s="150">
        <f>SUM(МОБАЛ_Община:МБАЛ_Свищов!F22)</f>
        <v>2905</v>
      </c>
      <c r="G22" s="121">
        <f t="shared" si="2"/>
        <v>13.46887206889757</v>
      </c>
      <c r="H22" s="122">
        <f t="shared" si="3"/>
        <v>10.302514451892046</v>
      </c>
      <c r="I22" s="150">
        <f t="shared" si="4"/>
        <v>5930</v>
      </c>
      <c r="J22" s="121">
        <f t="shared" si="5"/>
        <v>23.498829021251975</v>
      </c>
      <c r="K22" s="221">
        <f t="shared" si="6"/>
        <v>17.527266278485502</v>
      </c>
    </row>
    <row r="23" spans="1:11" s="7" customFormat="1" ht="15.75" customHeight="1">
      <c r="A23" s="4"/>
      <c r="B23" s="44" t="s">
        <v>51</v>
      </c>
      <c r="C23" s="206">
        <f>SUM(МОБАЛ_Община:МБАЛ_Свищов!C23)</f>
        <v>134</v>
      </c>
      <c r="D23" s="59">
        <f t="shared" si="0"/>
        <v>3.6541634283688524</v>
      </c>
      <c r="E23" s="36">
        <f t="shared" si="1"/>
        <v>2.3775727466288146</v>
      </c>
      <c r="F23" s="206">
        <f>SUM(МОБАЛ_Община:МБАЛ_Свищов!F23)</f>
        <v>13</v>
      </c>
      <c r="G23" s="25">
        <f t="shared" si="2"/>
        <v>0.06027378206391339</v>
      </c>
      <c r="H23" s="71">
        <f t="shared" si="3"/>
        <v>0.046104195481788846</v>
      </c>
      <c r="I23" s="209">
        <f t="shared" si="4"/>
        <v>147</v>
      </c>
      <c r="J23" s="25">
        <f t="shared" si="5"/>
        <v>0.5825173467325532</v>
      </c>
      <c r="K23" s="60">
        <f t="shared" si="6"/>
        <v>0.43448703928117516</v>
      </c>
    </row>
    <row r="24" spans="1:11" s="7" customFormat="1" ht="15.75" customHeight="1">
      <c r="A24" s="4"/>
      <c r="B24" s="42" t="s">
        <v>52</v>
      </c>
      <c r="C24" s="210">
        <f>SUM(МОБАЛ_Община:МБАЛ_Свищов!C24)</f>
        <v>1577</v>
      </c>
      <c r="D24" s="68">
        <f t="shared" si="0"/>
        <v>43.00459497416179</v>
      </c>
      <c r="E24" s="37">
        <f t="shared" si="1"/>
        <v>27.980837473385378</v>
      </c>
      <c r="F24" s="210">
        <f>SUM(МОБАЛ_Община:МБАЛ_Свищов!F24)</f>
        <v>1520</v>
      </c>
      <c r="G24" s="27">
        <f t="shared" si="2"/>
        <v>7.04739605670372</v>
      </c>
      <c r="H24" s="72">
        <f t="shared" si="3"/>
        <v>5.390644394793773</v>
      </c>
      <c r="I24" s="210">
        <f t="shared" si="4"/>
        <v>3097</v>
      </c>
      <c r="J24" s="27">
        <f t="shared" si="5"/>
        <v>12.272491311773587</v>
      </c>
      <c r="K24" s="73">
        <f t="shared" si="6"/>
        <v>9.153784766352377</v>
      </c>
    </row>
    <row r="25" spans="1:11" s="7" customFormat="1" ht="17.25" customHeight="1">
      <c r="A25" s="4"/>
      <c r="B25" s="42" t="s">
        <v>53</v>
      </c>
      <c r="C25" s="210">
        <f>SUM(МОБАЛ_Община:МБАЛ_Свищов!C25)</f>
        <v>1259</v>
      </c>
      <c r="D25" s="68">
        <f t="shared" si="0"/>
        <v>34.33277430086854</v>
      </c>
      <c r="E25" s="37">
        <f t="shared" si="1"/>
        <v>22.338537970191624</v>
      </c>
      <c r="F25" s="210">
        <f>SUM(МОБАЛ_Община:МБАЛ_Свищов!F25)</f>
        <v>78</v>
      </c>
      <c r="G25" s="27">
        <f t="shared" si="2"/>
        <v>0.36164269238348035</v>
      </c>
      <c r="H25" s="72">
        <f t="shared" si="3"/>
        <v>0.2766251728907331</v>
      </c>
      <c r="I25" s="210">
        <f t="shared" si="4"/>
        <v>1337</v>
      </c>
      <c r="J25" s="27">
        <f t="shared" si="5"/>
        <v>5.298133963138937</v>
      </c>
      <c r="K25" s="73">
        <f t="shared" si="6"/>
        <v>3.9517630715573553</v>
      </c>
    </row>
    <row r="26" spans="1:11" s="7" customFormat="1" ht="15" customHeight="1" thickBot="1">
      <c r="A26" s="4"/>
      <c r="B26" s="42" t="s">
        <v>54</v>
      </c>
      <c r="C26" s="211">
        <f>SUM(МОБАЛ_Община:МБАЛ_Свищов!C26)</f>
        <v>0</v>
      </c>
      <c r="D26" s="59">
        <f t="shared" si="0"/>
        <v>0</v>
      </c>
      <c r="E26" s="36">
        <f t="shared" si="1"/>
        <v>0</v>
      </c>
      <c r="F26" s="207">
        <f>SUM(МОБАЛ_Община:МБАЛ_Свищов!F26)</f>
        <v>0</v>
      </c>
      <c r="G26" s="25">
        <f t="shared" si="2"/>
        <v>0</v>
      </c>
      <c r="H26" s="63">
        <f t="shared" si="3"/>
        <v>0</v>
      </c>
      <c r="I26" s="209">
        <f t="shared" si="4"/>
        <v>0</v>
      </c>
      <c r="J26" s="25">
        <f t="shared" si="5"/>
        <v>0</v>
      </c>
      <c r="K26" s="60">
        <f t="shared" si="6"/>
        <v>0</v>
      </c>
    </row>
    <row r="27" spans="1:11" s="6" customFormat="1" ht="15" customHeight="1" thickBot="1">
      <c r="A27" s="112" t="s">
        <v>18</v>
      </c>
      <c r="B27" s="104" t="s">
        <v>55</v>
      </c>
      <c r="C27" s="150">
        <f>SUM(МОБАЛ_Община:МБАЛ_Свищов!C27)</f>
        <v>439</v>
      </c>
      <c r="D27" s="106">
        <f t="shared" si="0"/>
        <v>11.971475709357659</v>
      </c>
      <c r="E27" s="107">
        <f t="shared" si="1"/>
        <v>7.789212207239177</v>
      </c>
      <c r="F27" s="150">
        <f>SUM(МОБАЛ_Община:МБАЛ_Свищов!F27)</f>
        <v>3467</v>
      </c>
      <c r="G27" s="106">
        <f t="shared" si="2"/>
        <v>16.074554031968287</v>
      </c>
      <c r="H27" s="122">
        <f t="shared" si="3"/>
        <v>12.295634287335533</v>
      </c>
      <c r="I27" s="161">
        <f t="shared" si="4"/>
        <v>3906</v>
      </c>
      <c r="J27" s="106">
        <f t="shared" si="5"/>
        <v>15.478318070322128</v>
      </c>
      <c r="K27" s="128">
        <f t="shared" si="6"/>
        <v>11.544941329471227</v>
      </c>
    </row>
    <row r="28" spans="1:11" s="7" customFormat="1" ht="13.5" customHeight="1">
      <c r="A28" s="4"/>
      <c r="B28" s="44" t="s">
        <v>56</v>
      </c>
      <c r="C28" s="206">
        <f>SUM(МОБАЛ_Община:МБАЛ_Свищов!C28)</f>
        <v>2</v>
      </c>
      <c r="D28" s="59">
        <f t="shared" si="0"/>
        <v>0.05453975266222168</v>
      </c>
      <c r="E28" s="62">
        <f t="shared" si="1"/>
        <v>0.035486160397444996</v>
      </c>
      <c r="F28" s="206">
        <f>SUM(МОБАЛ_Община:МБАЛ_Свищов!F28)</f>
        <v>277</v>
      </c>
      <c r="G28" s="59">
        <f t="shared" si="2"/>
        <v>1.28429520243877</v>
      </c>
      <c r="H28" s="36">
        <f t="shared" si="3"/>
        <v>0.9823740114196545</v>
      </c>
      <c r="I28" s="153">
        <f t="shared" si="4"/>
        <v>279</v>
      </c>
      <c r="J28" s="59">
        <f t="shared" si="5"/>
        <v>1.105594147880152</v>
      </c>
      <c r="K28" s="64">
        <f t="shared" si="6"/>
        <v>0.8246386663908019</v>
      </c>
    </row>
    <row r="29" spans="1:11" s="7" customFormat="1" ht="13.5" customHeight="1">
      <c r="A29" s="4"/>
      <c r="B29" s="42" t="s">
        <v>57</v>
      </c>
      <c r="C29" s="210">
        <f>SUM(МОБАЛ_Община:МБАЛ_Свищов!C29)</f>
        <v>111</v>
      </c>
      <c r="D29" s="68">
        <f t="shared" si="0"/>
        <v>3.0269562727533033</v>
      </c>
      <c r="E29" s="69">
        <f t="shared" si="1"/>
        <v>1.9694819020581973</v>
      </c>
      <c r="F29" s="209">
        <f>SUM(МОБАЛ_Община:МБАЛ_Свищов!F29)</f>
        <v>70</v>
      </c>
      <c r="G29" s="68">
        <f t="shared" si="2"/>
        <v>0.3245511341903029</v>
      </c>
      <c r="H29" s="37">
        <f t="shared" si="3"/>
        <v>0.2482533602865553</v>
      </c>
      <c r="I29" s="147">
        <f t="shared" si="4"/>
        <v>181</v>
      </c>
      <c r="J29" s="68">
        <f t="shared" si="5"/>
        <v>0.7172492500584499</v>
      </c>
      <c r="K29" s="70">
        <f t="shared" si="6"/>
        <v>0.5349806402033518</v>
      </c>
    </row>
    <row r="30" spans="1:11" s="7" customFormat="1" ht="16.5" customHeight="1">
      <c r="A30" s="4"/>
      <c r="B30" s="46" t="s">
        <v>58</v>
      </c>
      <c r="C30" s="210">
        <f>SUM(МОБАЛ_Община:МБАЛ_Свищов!C30)</f>
        <v>54</v>
      </c>
      <c r="D30" s="74">
        <f t="shared" si="0"/>
        <v>1.4725733218799852</v>
      </c>
      <c r="E30" s="75">
        <f t="shared" si="1"/>
        <v>0.9581263307310149</v>
      </c>
      <c r="F30" s="210">
        <f>SUM(МОБАЛ_Община:МБАЛ_Свищов!F30)</f>
        <v>392</v>
      </c>
      <c r="G30" s="74">
        <f t="shared" si="2"/>
        <v>1.817486351465696</v>
      </c>
      <c r="H30" s="76">
        <f t="shared" si="3"/>
        <v>1.3902188176047097</v>
      </c>
      <c r="I30" s="154">
        <f t="shared" si="4"/>
        <v>446</v>
      </c>
      <c r="J30" s="74">
        <f t="shared" si="5"/>
        <v>1.7673655553926444</v>
      </c>
      <c r="K30" s="77">
        <f t="shared" si="6"/>
        <v>1.318239588567375</v>
      </c>
    </row>
    <row r="31" spans="1:11" s="7" customFormat="1" ht="15.75" customHeight="1" thickBot="1">
      <c r="A31" s="16"/>
      <c r="B31" s="49" t="s">
        <v>59</v>
      </c>
      <c r="C31" s="211">
        <f>SUM(МОБАЛ_Община:МБАЛ_Свищов!C31)</f>
        <v>0</v>
      </c>
      <c r="D31" s="78">
        <f t="shared" si="0"/>
        <v>0</v>
      </c>
      <c r="E31" s="79">
        <f t="shared" si="1"/>
        <v>0</v>
      </c>
      <c r="F31" s="207">
        <f>SUM(МОБАЛ_Община:МБАЛ_Свищов!F31)</f>
        <v>392</v>
      </c>
      <c r="G31" s="78">
        <f t="shared" si="2"/>
        <v>1.817486351465696</v>
      </c>
      <c r="H31" s="80">
        <f t="shared" si="3"/>
        <v>1.3902188176047097</v>
      </c>
      <c r="I31" s="151">
        <f t="shared" si="4"/>
        <v>392</v>
      </c>
      <c r="J31" s="78">
        <f t="shared" si="5"/>
        <v>1.5533795912868085</v>
      </c>
      <c r="K31" s="81">
        <f t="shared" si="6"/>
        <v>1.1586321047498005</v>
      </c>
    </row>
    <row r="32" spans="1:11" s="6" customFormat="1" ht="16.5" customHeight="1" thickBot="1">
      <c r="A32" s="112" t="s">
        <v>77</v>
      </c>
      <c r="B32" s="104" t="s">
        <v>63</v>
      </c>
      <c r="C32" s="150">
        <f>SUM(МОБАЛ_Община:МБАЛ_Свищов!C32)</f>
        <v>87</v>
      </c>
      <c r="D32" s="121">
        <f t="shared" si="0"/>
        <v>2.372479240806643</v>
      </c>
      <c r="E32" s="221">
        <f t="shared" si="1"/>
        <v>1.5436479772888574</v>
      </c>
      <c r="F32" s="150">
        <f>SUM(МОБАЛ_Община:МБАЛ_Свищов!F32)</f>
        <v>1017</v>
      </c>
      <c r="G32" s="121">
        <f t="shared" si="2"/>
        <v>4.715264335307686</v>
      </c>
      <c r="H32" s="239">
        <f t="shared" si="3"/>
        <v>3.6067666773060965</v>
      </c>
      <c r="I32" s="226">
        <f t="shared" si="4"/>
        <v>1104</v>
      </c>
      <c r="J32" s="121">
        <f t="shared" si="5"/>
        <v>4.374824155052645</v>
      </c>
      <c r="K32" s="221">
        <f t="shared" si="6"/>
        <v>3.2630863358259687</v>
      </c>
    </row>
    <row r="33" spans="1:11" s="7" customFormat="1" ht="27.75" customHeight="1" thickBot="1">
      <c r="A33" s="112" t="s">
        <v>78</v>
      </c>
      <c r="B33" s="104" t="s">
        <v>64</v>
      </c>
      <c r="C33" s="150">
        <f>SUM(МОБАЛ_Община:МБАЛ_Свищов!C33)</f>
        <v>37</v>
      </c>
      <c r="D33" s="229">
        <f t="shared" si="0"/>
        <v>1.008985424251101</v>
      </c>
      <c r="E33" s="230">
        <f t="shared" si="1"/>
        <v>0.6564939673527325</v>
      </c>
      <c r="F33" s="150">
        <f>SUM(МОБАЛ_Община:МБАЛ_Свищов!F33)</f>
        <v>968</v>
      </c>
      <c r="G33" s="229">
        <f t="shared" si="2"/>
        <v>4.488078541374474</v>
      </c>
      <c r="H33" s="122">
        <f t="shared" si="3"/>
        <v>3.4329893251055075</v>
      </c>
      <c r="I33" s="223">
        <f t="shared" si="4"/>
        <v>1005</v>
      </c>
      <c r="J33" s="229">
        <f t="shared" si="5"/>
        <v>3.9825165541919456</v>
      </c>
      <c r="K33" s="231">
        <f t="shared" si="6"/>
        <v>2.970472615493749</v>
      </c>
    </row>
    <row r="34" spans="1:11" s="7" customFormat="1" ht="15.75" customHeight="1" thickBot="1">
      <c r="A34" s="112" t="s">
        <v>19</v>
      </c>
      <c r="B34" s="104" t="s">
        <v>60</v>
      </c>
      <c r="C34" s="150">
        <f>SUM(МОБАЛ_Община:МБАЛ_Свищов!C34)</f>
        <v>204</v>
      </c>
      <c r="D34" s="229">
        <f t="shared" si="0"/>
        <v>5.563054771546611</v>
      </c>
      <c r="E34" s="230">
        <f t="shared" si="1"/>
        <v>3.6195883605393897</v>
      </c>
      <c r="F34" s="150">
        <f>SUM(МОБАЛ_Община:МБАЛ_Свищов!F34)</f>
        <v>1839</v>
      </c>
      <c r="G34" s="229">
        <f t="shared" si="2"/>
        <v>8.526421939656672</v>
      </c>
      <c r="H34" s="122">
        <f t="shared" si="3"/>
        <v>6.52197042238536</v>
      </c>
      <c r="I34" s="223">
        <f t="shared" si="4"/>
        <v>2043</v>
      </c>
      <c r="J34" s="229">
        <f t="shared" si="5"/>
        <v>8.095802308670791</v>
      </c>
      <c r="K34" s="231">
        <f t="shared" si="6"/>
        <v>6.038483137764904</v>
      </c>
    </row>
    <row r="35" spans="1:11" s="7" customFormat="1" ht="13.5" customHeight="1" thickBot="1">
      <c r="A35" s="4"/>
      <c r="B35" s="44" t="s">
        <v>61</v>
      </c>
      <c r="C35" s="206">
        <f>SUM(МОБАЛ_Община:МБАЛ_Свищов!C35)</f>
        <v>173</v>
      </c>
      <c r="D35" s="59">
        <f t="shared" si="0"/>
        <v>4.717688605282175</v>
      </c>
      <c r="E35" s="62">
        <f t="shared" si="1"/>
        <v>3.069552874378992</v>
      </c>
      <c r="F35" s="208">
        <f>SUM(МОБАЛ_Община:МБАЛ_Свищов!F35)</f>
        <v>1406</v>
      </c>
      <c r="G35" s="59">
        <f t="shared" si="2"/>
        <v>6.5188413524509405</v>
      </c>
      <c r="H35" s="36">
        <f t="shared" si="3"/>
        <v>4.9863460651842395</v>
      </c>
      <c r="I35" s="209">
        <f t="shared" si="4"/>
        <v>1579</v>
      </c>
      <c r="J35" s="59">
        <f t="shared" si="5"/>
        <v>6.257108098576201</v>
      </c>
      <c r="K35" s="64">
        <f t="shared" si="6"/>
        <v>4.667041054591671</v>
      </c>
    </row>
    <row r="36" spans="1:11" s="6" customFormat="1" ht="15" customHeight="1" thickBot="1">
      <c r="A36" s="4"/>
      <c r="B36" s="47" t="s">
        <v>31</v>
      </c>
      <c r="C36" s="210">
        <f>SUM(МОБАЛ_Община:МБАЛ_Свищов!C36)</f>
        <v>137</v>
      </c>
      <c r="D36" s="68">
        <f t="shared" si="0"/>
        <v>3.7359730573621848</v>
      </c>
      <c r="E36" s="69">
        <f t="shared" si="1"/>
        <v>2.4308019872249824</v>
      </c>
      <c r="F36" s="208">
        <f>SUM(МОБАЛ_Община:МБАЛ_Свищов!F36)</f>
        <v>677</v>
      </c>
      <c r="G36" s="68">
        <f t="shared" si="2"/>
        <v>3.1388731120976434</v>
      </c>
      <c r="H36" s="37">
        <f t="shared" si="3"/>
        <v>2.400964641628542</v>
      </c>
      <c r="I36" s="210">
        <f t="shared" si="4"/>
        <v>814</v>
      </c>
      <c r="J36" s="27">
        <f t="shared" si="5"/>
        <v>3.225640273743526</v>
      </c>
      <c r="K36" s="73">
        <f t="shared" si="6"/>
        <v>2.405935033842698</v>
      </c>
    </row>
    <row r="37" spans="1:11" s="7" customFormat="1" ht="15.75" customHeight="1" thickBot="1">
      <c r="A37" s="16"/>
      <c r="B37" s="42" t="s">
        <v>84</v>
      </c>
      <c r="C37" s="211">
        <f>SUM(МОБАЛ_Община:МБАЛ_Свищов!C37)</f>
        <v>35</v>
      </c>
      <c r="D37" s="82">
        <f t="shared" si="0"/>
        <v>0.9544456715888794</v>
      </c>
      <c r="E37" s="83">
        <f t="shared" si="1"/>
        <v>0.6210078069552875</v>
      </c>
      <c r="F37" s="208">
        <f>SUM(МОБАЛ_Община:МБАЛ_Свищов!F37)</f>
        <v>387</v>
      </c>
      <c r="G37" s="82">
        <f t="shared" si="2"/>
        <v>1.7943041275949603</v>
      </c>
      <c r="H37" s="84">
        <f t="shared" si="3"/>
        <v>1.3724864347270986</v>
      </c>
      <c r="I37" s="212">
        <f t="shared" si="4"/>
        <v>422</v>
      </c>
      <c r="J37" s="82">
        <f t="shared" si="5"/>
        <v>1.6722606824567174</v>
      </c>
      <c r="K37" s="85">
        <f t="shared" si="6"/>
        <v>1.2473029290928974</v>
      </c>
    </row>
    <row r="38" spans="1:11" s="7" customFormat="1" ht="15.75" customHeight="1" thickBot="1">
      <c r="A38" s="112" t="s">
        <v>20</v>
      </c>
      <c r="B38" s="104" t="s">
        <v>32</v>
      </c>
      <c r="C38" s="150">
        <f>SUM(МОБАЛ_Община:МБАЛ_Свищов!C38)</f>
        <v>153</v>
      </c>
      <c r="D38" s="229">
        <f t="shared" si="0"/>
        <v>4.172291078659958</v>
      </c>
      <c r="E38" s="230">
        <f t="shared" si="1"/>
        <v>2.714691270404542</v>
      </c>
      <c r="F38" s="152">
        <f>SUM(МОБАЛ_Община:МБАЛ_Свищов!F38)</f>
        <v>2571</v>
      </c>
      <c r="G38" s="229">
        <f t="shared" si="2"/>
        <v>11.92029951433241</v>
      </c>
      <c r="H38" s="122">
        <f t="shared" si="3"/>
        <v>9.117991275667624</v>
      </c>
      <c r="I38" s="223">
        <f t="shared" si="4"/>
        <v>2724</v>
      </c>
      <c r="J38" s="229">
        <f t="shared" si="5"/>
        <v>10.79440307822772</v>
      </c>
      <c r="K38" s="231">
        <f t="shared" si="6"/>
        <v>8.051310850353206</v>
      </c>
    </row>
    <row r="39" spans="1:11" s="7" customFormat="1" ht="14.25" customHeight="1">
      <c r="A39" s="4"/>
      <c r="B39" s="44" t="s">
        <v>62</v>
      </c>
      <c r="C39" s="206">
        <f>SUM(МОБАЛ_Община:МБАЛ_Свищов!C39)</f>
        <v>35</v>
      </c>
      <c r="D39" s="59">
        <f t="shared" si="0"/>
        <v>0.9544456715888794</v>
      </c>
      <c r="E39" s="62">
        <f t="shared" si="1"/>
        <v>0.6210078069552875</v>
      </c>
      <c r="F39" s="206">
        <f>SUM(МОБАЛ_Община:МБАЛ_Свищов!F39)</f>
        <v>598</v>
      </c>
      <c r="G39" s="59">
        <f t="shared" si="2"/>
        <v>2.772593974940016</v>
      </c>
      <c r="H39" s="36">
        <f t="shared" si="3"/>
        <v>2.120792992162287</v>
      </c>
      <c r="I39" s="209">
        <f t="shared" si="4"/>
        <v>633</v>
      </c>
      <c r="J39" s="59">
        <f t="shared" si="5"/>
        <v>2.508391023685076</v>
      </c>
      <c r="K39" s="64">
        <f t="shared" si="6"/>
        <v>1.8709543936393462</v>
      </c>
    </row>
    <row r="40" spans="1:11" s="7" customFormat="1" ht="15" customHeight="1">
      <c r="A40" s="4"/>
      <c r="B40" s="42" t="s">
        <v>34</v>
      </c>
      <c r="C40" s="210">
        <f>SUM(МОБАЛ_Община:МБАЛ_Свищов!C40)</f>
        <v>5</v>
      </c>
      <c r="D40" s="68">
        <f t="shared" si="0"/>
        <v>0.13634938165555419</v>
      </c>
      <c r="E40" s="69">
        <f t="shared" si="1"/>
        <v>0.0887154009936125</v>
      </c>
      <c r="F40" s="209">
        <f>SUM(МОБАЛ_Община:МБАЛ_Свищов!F40)</f>
        <v>56</v>
      </c>
      <c r="G40" s="68">
        <f t="shared" si="2"/>
        <v>0.2596409073522423</v>
      </c>
      <c r="H40" s="37">
        <f t="shared" si="3"/>
        <v>0.19860268822924423</v>
      </c>
      <c r="I40" s="210">
        <f t="shared" si="4"/>
        <v>61</v>
      </c>
      <c r="J40" s="68">
        <f t="shared" si="5"/>
        <v>0.2417248853788146</v>
      </c>
      <c r="K40" s="70">
        <f t="shared" si="6"/>
        <v>0.18029734283096385</v>
      </c>
    </row>
    <row r="41" spans="1:11" s="6" customFormat="1" ht="19.5" customHeight="1">
      <c r="A41" s="4"/>
      <c r="B41" s="42" t="s">
        <v>25</v>
      </c>
      <c r="C41" s="210">
        <f>SUM(МОБАЛ_Община:МБАЛ_Свищов!C41)</f>
        <v>2</v>
      </c>
      <c r="D41" s="68">
        <f t="shared" si="0"/>
        <v>0.05453975266222168</v>
      </c>
      <c r="E41" s="69">
        <f t="shared" si="1"/>
        <v>0.035486160397444996</v>
      </c>
      <c r="F41" s="209">
        <f>SUM(МОБАЛ_Община:МБАЛ_Свищов!F41)</f>
        <v>20</v>
      </c>
      <c r="G41" s="68">
        <f t="shared" si="2"/>
        <v>0.09272889548294368</v>
      </c>
      <c r="H41" s="37">
        <f t="shared" si="3"/>
        <v>0.07092953151044437</v>
      </c>
      <c r="I41" s="210">
        <f t="shared" si="4"/>
        <v>22</v>
      </c>
      <c r="J41" s="68">
        <f t="shared" si="5"/>
        <v>0.08717946685793314</v>
      </c>
      <c r="K41" s="70">
        <f t="shared" si="6"/>
        <v>0.06502527118493778</v>
      </c>
    </row>
    <row r="42" spans="1:11" s="6" customFormat="1" ht="16.5" customHeight="1" thickBot="1">
      <c r="A42" s="5"/>
      <c r="B42" s="42" t="s">
        <v>35</v>
      </c>
      <c r="C42" s="211">
        <f>SUM(МОБАЛ_Община:МБАЛ_Свищов!C42)</f>
        <v>57</v>
      </c>
      <c r="D42" s="65">
        <f t="shared" si="0"/>
        <v>1.5543829508733178</v>
      </c>
      <c r="E42" s="66">
        <f t="shared" si="1"/>
        <v>1.0113555713271825</v>
      </c>
      <c r="F42" s="207">
        <f>SUM(МОБАЛ_Община:МБАЛ_Свищов!F42)</f>
        <v>826</v>
      </c>
      <c r="G42" s="65">
        <f t="shared" si="2"/>
        <v>3.829703383445574</v>
      </c>
      <c r="H42" s="34">
        <f t="shared" si="3"/>
        <v>2.9293896513813524</v>
      </c>
      <c r="I42" s="207">
        <f t="shared" si="4"/>
        <v>883</v>
      </c>
      <c r="J42" s="65">
        <f t="shared" si="5"/>
        <v>3.499066783434316</v>
      </c>
      <c r="K42" s="67">
        <f t="shared" si="6"/>
        <v>2.609877929831821</v>
      </c>
    </row>
    <row r="43" spans="1:11" s="6" customFormat="1" ht="22.5" customHeight="1" thickBot="1">
      <c r="A43" s="112" t="s">
        <v>21</v>
      </c>
      <c r="B43" s="104" t="s">
        <v>66</v>
      </c>
      <c r="C43" s="150">
        <f>SUM(МОБАЛ_Община:МБАЛ_Свищов!C43)</f>
        <v>411</v>
      </c>
      <c r="D43" s="121">
        <f t="shared" si="0"/>
        <v>11.207919172086555</v>
      </c>
      <c r="E43" s="122">
        <f t="shared" si="1"/>
        <v>7.292405961674946</v>
      </c>
      <c r="F43" s="150">
        <f>SUM(МОБАЛ_Община:МБАЛ_Свищов!F43)</f>
        <v>0</v>
      </c>
      <c r="G43" s="121">
        <f t="shared" si="2"/>
        <v>0</v>
      </c>
      <c r="H43" s="122">
        <f t="shared" si="3"/>
        <v>0</v>
      </c>
      <c r="I43" s="150">
        <f t="shared" si="4"/>
        <v>411</v>
      </c>
      <c r="J43" s="121">
        <f t="shared" si="5"/>
        <v>1.628670949027751</v>
      </c>
      <c r="K43" s="221">
        <f t="shared" si="6"/>
        <v>1.2147902935004287</v>
      </c>
    </row>
    <row r="44" spans="1:11" s="6" customFormat="1" ht="27" customHeight="1">
      <c r="A44" s="9"/>
      <c r="B44" s="143" t="s">
        <v>85</v>
      </c>
      <c r="C44" s="206">
        <f>SUM(МОБАЛ_Община:МБАЛ_Свищов!C44)</f>
        <v>29</v>
      </c>
      <c r="D44" s="59">
        <f t="shared" si="0"/>
        <v>0.7908264136022143</v>
      </c>
      <c r="E44" s="36">
        <f t="shared" si="1"/>
        <v>0.5145493257629524</v>
      </c>
      <c r="F44" s="149">
        <f>SUM(МОБАЛ_Община:МБАЛ_Свищов!F44)</f>
        <v>0</v>
      </c>
      <c r="G44" s="59">
        <f t="shared" si="2"/>
        <v>0</v>
      </c>
      <c r="H44" s="36">
        <f t="shared" si="3"/>
        <v>0</v>
      </c>
      <c r="I44" s="209">
        <f t="shared" si="4"/>
        <v>29</v>
      </c>
      <c r="J44" s="59">
        <f t="shared" si="5"/>
        <v>0.11491838813091186</v>
      </c>
      <c r="K44" s="64">
        <f t="shared" si="6"/>
        <v>0.08571513019832708</v>
      </c>
    </row>
    <row r="45" spans="1:11" s="7" customFormat="1" ht="15" customHeight="1" thickBot="1">
      <c r="A45" s="4"/>
      <c r="B45" s="47" t="s">
        <v>83</v>
      </c>
      <c r="C45" s="207">
        <f>SUM(МОБАЛ_Община:МБАЛ_Свищов!C45)</f>
        <v>29</v>
      </c>
      <c r="D45" s="82">
        <f t="shared" si="0"/>
        <v>0.7908264136022143</v>
      </c>
      <c r="E45" s="84">
        <f t="shared" si="1"/>
        <v>0.5145493257629524</v>
      </c>
      <c r="F45" s="152">
        <f>SUM(МОБАЛ_Община:МБАЛ_Свищов!F45)</f>
        <v>0</v>
      </c>
      <c r="G45" s="82">
        <f t="shared" si="2"/>
        <v>0</v>
      </c>
      <c r="H45" s="84">
        <f t="shared" si="3"/>
        <v>0</v>
      </c>
      <c r="I45" s="212">
        <f t="shared" si="4"/>
        <v>29</v>
      </c>
      <c r="J45" s="82">
        <f t="shared" si="5"/>
        <v>0.11491838813091186</v>
      </c>
      <c r="K45" s="85">
        <f t="shared" si="6"/>
        <v>0.08571513019832708</v>
      </c>
    </row>
    <row r="46" spans="1:11" s="7" customFormat="1" ht="19.5" customHeight="1" thickBot="1">
      <c r="A46" s="112" t="s">
        <v>79</v>
      </c>
      <c r="B46" s="104" t="s">
        <v>65</v>
      </c>
      <c r="C46" s="150">
        <f>SUM(МОБАЛ_Община:МБАЛ_Свищов!C46)</f>
        <v>10</v>
      </c>
      <c r="D46" s="229">
        <f t="shared" si="0"/>
        <v>0.27269876331110837</v>
      </c>
      <c r="E46" s="230">
        <f t="shared" si="1"/>
        <v>0.177430801987225</v>
      </c>
      <c r="F46" s="150">
        <f>SUM(МОБАЛ_Община:МБАЛ_Свищов!F46)</f>
        <v>2</v>
      </c>
      <c r="G46" s="229">
        <f t="shared" si="2"/>
        <v>0.009272889548294368</v>
      </c>
      <c r="H46" s="122">
        <f t="shared" si="3"/>
        <v>0.007092953151044437</v>
      </c>
      <c r="I46" s="223">
        <f t="shared" si="4"/>
        <v>12</v>
      </c>
      <c r="J46" s="229">
        <f t="shared" si="5"/>
        <v>0.047552436467963526</v>
      </c>
      <c r="K46" s="231">
        <f t="shared" si="6"/>
        <v>0.03546832973723879</v>
      </c>
    </row>
    <row r="47" spans="1:11" s="6" customFormat="1" ht="20.25" customHeight="1" thickBot="1">
      <c r="A47" s="112" t="s">
        <v>29</v>
      </c>
      <c r="B47" s="104" t="s">
        <v>67</v>
      </c>
      <c r="C47" s="150">
        <f>SUM(МОБАЛ_Община:МБАЛ_Свищов!C47)</f>
        <v>159</v>
      </c>
      <c r="D47" s="121">
        <f t="shared" si="0"/>
        <v>4.335910336646624</v>
      </c>
      <c r="E47" s="122">
        <f t="shared" si="1"/>
        <v>2.8211497515968773</v>
      </c>
      <c r="F47" s="150">
        <f>SUM(МОБАЛ_Община:МБАЛ_Свищов!F47)</f>
        <v>256</v>
      </c>
      <c r="G47" s="121">
        <f t="shared" si="2"/>
        <v>1.186929862181679</v>
      </c>
      <c r="H47" s="122">
        <f t="shared" si="3"/>
        <v>0.907898003333688</v>
      </c>
      <c r="I47" s="150">
        <f t="shared" si="4"/>
        <v>415</v>
      </c>
      <c r="J47" s="121">
        <f t="shared" si="5"/>
        <v>1.6445217611837386</v>
      </c>
      <c r="K47" s="221">
        <f t="shared" si="6"/>
        <v>1.2266130700795081</v>
      </c>
    </row>
    <row r="48" spans="1:11" s="6" customFormat="1" ht="16.5" customHeight="1" thickBot="1">
      <c r="A48" s="112" t="s">
        <v>30</v>
      </c>
      <c r="B48" s="104" t="s">
        <v>68</v>
      </c>
      <c r="C48" s="150">
        <f>SUM(МОБАЛ_Община:МБАЛ_Свищов!C48)</f>
        <v>402</v>
      </c>
      <c r="D48" s="121">
        <f t="shared" si="0"/>
        <v>10.962490285106558</v>
      </c>
      <c r="E48" s="122">
        <f t="shared" si="1"/>
        <v>7.132718239886445</v>
      </c>
      <c r="F48" s="150">
        <f>SUM(МОБАЛ_Община:МБАЛ_Свищов!F48)</f>
        <v>1497</v>
      </c>
      <c r="G48" s="121">
        <f t="shared" si="2"/>
        <v>6.940757826898334</v>
      </c>
      <c r="H48" s="122">
        <f t="shared" si="3"/>
        <v>5.309075433556761</v>
      </c>
      <c r="I48" s="150">
        <f t="shared" si="4"/>
        <v>1899</v>
      </c>
      <c r="J48" s="121">
        <f t="shared" si="5"/>
        <v>7.525173071055228</v>
      </c>
      <c r="K48" s="221">
        <f t="shared" si="6"/>
        <v>5.612863180918039</v>
      </c>
    </row>
    <row r="49" spans="1:11" s="7" customFormat="1" ht="19.5" customHeight="1">
      <c r="A49" s="4"/>
      <c r="B49" s="44" t="s">
        <v>69</v>
      </c>
      <c r="C49" s="206">
        <f>SUM(МОБАЛ_Община:МБАЛ_Свищов!C49)</f>
        <v>71</v>
      </c>
      <c r="D49" s="59">
        <f t="shared" si="0"/>
        <v>1.9361612195088695</v>
      </c>
      <c r="E49" s="62">
        <f t="shared" si="1"/>
        <v>1.2597586941092973</v>
      </c>
      <c r="F49" s="206">
        <f>SUM(МОБАЛ_Община:МБАЛ_Свищов!F49)</f>
        <v>319</v>
      </c>
      <c r="G49" s="59">
        <f t="shared" si="2"/>
        <v>1.4790258829529517</v>
      </c>
      <c r="H49" s="36">
        <f t="shared" si="3"/>
        <v>1.1313260275915877</v>
      </c>
      <c r="I49" s="209">
        <f t="shared" si="4"/>
        <v>390</v>
      </c>
      <c r="J49" s="59">
        <f t="shared" si="5"/>
        <v>1.5454541852088146</v>
      </c>
      <c r="K49" s="64">
        <f t="shared" si="6"/>
        <v>1.1527207164602606</v>
      </c>
    </row>
    <row r="50" spans="1:11" s="7" customFormat="1" ht="12.75" customHeight="1">
      <c r="A50" s="4"/>
      <c r="B50" s="247" t="s">
        <v>73</v>
      </c>
      <c r="C50" s="242">
        <f>SUM(МОБАЛ_Община:МБАЛ_Свищов!C50)</f>
        <v>0</v>
      </c>
      <c r="D50" s="243">
        <f t="shared" si="0"/>
        <v>0</v>
      </c>
      <c r="E50" s="244">
        <f t="shared" si="1"/>
        <v>0</v>
      </c>
      <c r="F50" s="248">
        <f>SUM(МОБАЛ_Община:МБАЛ_Свищов!F50)</f>
        <v>0</v>
      </c>
      <c r="G50" s="243">
        <f t="shared" si="2"/>
        <v>0</v>
      </c>
      <c r="H50" s="245">
        <f t="shared" si="3"/>
        <v>0</v>
      </c>
      <c r="I50" s="242">
        <f t="shared" si="4"/>
        <v>0</v>
      </c>
      <c r="J50" s="243">
        <f t="shared" si="5"/>
        <v>0</v>
      </c>
      <c r="K50" s="246">
        <f t="shared" si="6"/>
        <v>0</v>
      </c>
    </row>
    <row r="51" spans="1:11" s="6" customFormat="1" ht="21.75" customHeight="1">
      <c r="A51" s="4"/>
      <c r="B51" s="42" t="s">
        <v>70</v>
      </c>
      <c r="C51" s="210">
        <f>SUM(МОБАЛ_Община:МБАЛ_Свищов!C51)</f>
        <v>10</v>
      </c>
      <c r="D51" s="68">
        <f t="shared" si="0"/>
        <v>0.27269876331110837</v>
      </c>
      <c r="E51" s="69">
        <f aca="true" t="shared" si="7" ref="E51:E57">C51*100/C$58</f>
        <v>0.177430801987225</v>
      </c>
      <c r="F51" s="210">
        <f>SUM(МОБАЛ_Община:МБАЛ_Свищов!F51)</f>
        <v>99</v>
      </c>
      <c r="G51" s="68">
        <f t="shared" si="2"/>
        <v>0.4590080326405712</v>
      </c>
      <c r="H51" s="37">
        <f t="shared" si="3"/>
        <v>0.3511011809766996</v>
      </c>
      <c r="I51" s="210">
        <f t="shared" si="4"/>
        <v>109</v>
      </c>
      <c r="J51" s="68">
        <f t="shared" si="5"/>
        <v>0.4319346312506687</v>
      </c>
      <c r="K51" s="70">
        <f t="shared" si="6"/>
        <v>0.322170661779919</v>
      </c>
    </row>
    <row r="52" spans="1:11" ht="12.75" customHeight="1">
      <c r="A52" s="4"/>
      <c r="B52" s="247" t="s">
        <v>74</v>
      </c>
      <c r="C52" s="242">
        <f>SUM(МОБАЛ_Община:МБАЛ_Свищов!C52)</f>
        <v>1</v>
      </c>
      <c r="D52" s="243">
        <f t="shared" si="0"/>
        <v>0.02726987633111084</v>
      </c>
      <c r="E52" s="244">
        <f t="shared" si="7"/>
        <v>0.017743080198722498</v>
      </c>
      <c r="F52" s="242">
        <f>SUM(МОБАЛ_Община:МБАЛ_Свищов!F52)</f>
        <v>38</v>
      </c>
      <c r="G52" s="243">
        <f t="shared" si="2"/>
        <v>0.176184901417593</v>
      </c>
      <c r="H52" s="245">
        <f t="shared" si="3"/>
        <v>0.1347661098698443</v>
      </c>
      <c r="I52" s="242">
        <f t="shared" si="4"/>
        <v>39</v>
      </c>
      <c r="J52" s="243">
        <f t="shared" si="5"/>
        <v>0.15454541852088147</v>
      </c>
      <c r="K52" s="246">
        <f t="shared" si="6"/>
        <v>0.11527207164602607</v>
      </c>
    </row>
    <row r="53" spans="1:11" ht="18" customHeight="1">
      <c r="A53" s="4"/>
      <c r="B53" s="42" t="s">
        <v>71</v>
      </c>
      <c r="C53" s="210">
        <f>SUM(МОБАЛ_Община:МБАЛ_Свищов!C53)</f>
        <v>75</v>
      </c>
      <c r="D53" s="68">
        <f t="shared" si="0"/>
        <v>2.045240724833313</v>
      </c>
      <c r="E53" s="69">
        <f t="shared" si="7"/>
        <v>1.3307310149041873</v>
      </c>
      <c r="F53" s="210">
        <f>SUM(МОБАЛ_Община:МБАЛ_Свищов!F53)</f>
        <v>269</v>
      </c>
      <c r="G53" s="68">
        <f t="shared" si="2"/>
        <v>1.2472036442455925</v>
      </c>
      <c r="H53" s="37">
        <f t="shared" si="3"/>
        <v>0.9540021988154769</v>
      </c>
      <c r="I53" s="210">
        <f t="shared" si="4"/>
        <v>344</v>
      </c>
      <c r="J53" s="68">
        <f t="shared" si="5"/>
        <v>1.3631698454149543</v>
      </c>
      <c r="K53" s="70">
        <f t="shared" si="6"/>
        <v>1.0167587858008453</v>
      </c>
    </row>
    <row r="54" spans="1:11" ht="12.75" customHeight="1">
      <c r="A54" s="4"/>
      <c r="B54" s="247" t="s">
        <v>75</v>
      </c>
      <c r="C54" s="242">
        <f>SUM(МОБАЛ_Община:МБАЛ_Свищов!C54)</f>
        <v>70</v>
      </c>
      <c r="D54" s="243">
        <f t="shared" si="0"/>
        <v>1.9088913431777588</v>
      </c>
      <c r="E54" s="244">
        <f t="shared" si="7"/>
        <v>1.242015613910575</v>
      </c>
      <c r="F54" s="242">
        <f>SUM(МОБАЛ_Община:МБАЛ_Свищов!F54)</f>
        <v>164</v>
      </c>
      <c r="G54" s="243">
        <f t="shared" si="2"/>
        <v>0.7603769429601381</v>
      </c>
      <c r="H54" s="245">
        <f t="shared" si="3"/>
        <v>0.5816221583856439</v>
      </c>
      <c r="I54" s="242">
        <f t="shared" si="4"/>
        <v>234</v>
      </c>
      <c r="J54" s="243">
        <f t="shared" si="5"/>
        <v>0.9272725111252887</v>
      </c>
      <c r="K54" s="246">
        <f t="shared" si="6"/>
        <v>0.6916324298761564</v>
      </c>
    </row>
    <row r="55" spans="1:11" ht="18.75" customHeight="1">
      <c r="A55" s="4"/>
      <c r="B55" s="42" t="s">
        <v>72</v>
      </c>
      <c r="C55" s="210">
        <f>SUM(МОБАЛ_Община:МБАЛ_Свищов!C55)</f>
        <v>17</v>
      </c>
      <c r="D55" s="68">
        <f t="shared" si="0"/>
        <v>0.46358789762888425</v>
      </c>
      <c r="E55" s="69">
        <f t="shared" si="7"/>
        <v>0.3016323633782825</v>
      </c>
      <c r="F55" s="209">
        <f>SUM(МОБАЛ_Община:МБАЛ_Свищов!F55)</f>
        <v>399</v>
      </c>
      <c r="G55" s="68">
        <f t="shared" si="2"/>
        <v>1.8499414648847263</v>
      </c>
      <c r="H55" s="37">
        <f t="shared" si="3"/>
        <v>1.4150441536333653</v>
      </c>
      <c r="I55" s="210">
        <f t="shared" si="4"/>
        <v>416</v>
      </c>
      <c r="J55" s="68">
        <f t="shared" si="5"/>
        <v>1.6484844642227356</v>
      </c>
      <c r="K55" s="70">
        <f t="shared" si="6"/>
        <v>1.229568764224278</v>
      </c>
    </row>
    <row r="56" spans="1:11" ht="11.25" customHeight="1">
      <c r="A56" s="4"/>
      <c r="B56" s="42" t="s">
        <v>76</v>
      </c>
      <c r="C56" s="242">
        <f>SUM(МОБАЛ_Община:МБАЛ_Свищов!C56)</f>
        <v>13</v>
      </c>
      <c r="D56" s="243">
        <f t="shared" si="0"/>
        <v>0.3545083923044409</v>
      </c>
      <c r="E56" s="244">
        <f t="shared" si="7"/>
        <v>0.23066004258339248</v>
      </c>
      <c r="F56" s="242">
        <f>SUM(МОБАЛ_Община:МБАЛ_Свищов!F56)</f>
        <v>370</v>
      </c>
      <c r="G56" s="243">
        <f t="shared" si="2"/>
        <v>1.715484566434458</v>
      </c>
      <c r="H56" s="245">
        <f t="shared" si="3"/>
        <v>1.312196332943221</v>
      </c>
      <c r="I56" s="242">
        <f t="shared" si="4"/>
        <v>383</v>
      </c>
      <c r="J56" s="243">
        <f t="shared" si="5"/>
        <v>1.517715263935836</v>
      </c>
      <c r="K56" s="246">
        <f t="shared" si="6"/>
        <v>1.1320308574468714</v>
      </c>
    </row>
    <row r="57" spans="1:11" ht="17.25" customHeight="1" thickBot="1">
      <c r="A57" s="4"/>
      <c r="B57" s="46" t="s">
        <v>33</v>
      </c>
      <c r="C57" s="211">
        <f>SUM(МОБАЛ_Община:МБАЛ_Свищов!C57)</f>
        <v>92</v>
      </c>
      <c r="D57" s="74">
        <f t="shared" si="0"/>
        <v>2.508828622462197</v>
      </c>
      <c r="E57" s="75">
        <f t="shared" si="7"/>
        <v>1.6323633782824698</v>
      </c>
      <c r="F57" s="211">
        <f>SUM(МОБАЛ_Община:МБАЛ_Свищов!F57)</f>
        <v>130</v>
      </c>
      <c r="G57" s="74">
        <f t="shared" si="2"/>
        <v>0.602737820639134</v>
      </c>
      <c r="H57" s="75">
        <f t="shared" si="3"/>
        <v>0.46104195481788846</v>
      </c>
      <c r="I57" s="213">
        <f t="shared" si="4"/>
        <v>222</v>
      </c>
      <c r="J57" s="74">
        <f t="shared" si="5"/>
        <v>0.8797200746573253</v>
      </c>
      <c r="K57" s="77">
        <f t="shared" si="6"/>
        <v>0.6561641001389176</v>
      </c>
    </row>
    <row r="58" spans="1:11" ht="15.75" thickBot="1">
      <c r="A58" s="86"/>
      <c r="B58" s="159" t="s">
        <v>22</v>
      </c>
      <c r="C58" s="222">
        <f>C48+C47+C46+C43+C38+C34+C33+C32+C27+C22+C18+C17+C16+C14+C13+C11+C10+C8+C5</f>
        <v>5636</v>
      </c>
      <c r="D58" s="241">
        <f>C58*1000/$D$2</f>
        <v>153.69302300214068</v>
      </c>
      <c r="E58" s="122"/>
      <c r="F58" s="152">
        <f>SUM(МОБАЛ_Община:МБАЛ_Свищов!F58)</f>
        <v>28197</v>
      </c>
      <c r="G58" s="241">
        <f>F58*1000/$G$2</f>
        <v>130.73383329662815</v>
      </c>
      <c r="H58" s="240"/>
      <c r="I58" s="150">
        <f t="shared" si="4"/>
        <v>33833</v>
      </c>
      <c r="J58" s="241">
        <f>I58*1000/$J$2</f>
        <v>134.07013191838416</v>
      </c>
      <c r="K58" s="221"/>
    </row>
    <row r="59" ht="15.75" customHeight="1"/>
    <row r="60" ht="11.25" customHeight="1"/>
  </sheetData>
  <mergeCells count="2">
    <mergeCell ref="B3:B4"/>
    <mergeCell ref="A1:K1"/>
  </mergeCells>
  <printOptions horizontalCentered="1" verticalCentered="1"/>
  <pageMargins left="0.2362204724409449" right="0.2362204724409449" top="0.61" bottom="0.4330708661417323" header="0.25" footer="0.2362204724409449"/>
  <pageSetup horizontalDpi="300" verticalDpi="3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workbookViewId="0" topLeftCell="A1">
      <pane xSplit="1" ySplit="4" topLeftCell="B4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2" sqref="H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64" t="s">
        <v>93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1"/>
      <c r="B2" s="22"/>
      <c r="C2" s="2"/>
      <c r="D2" s="50">
        <v>36670.5</v>
      </c>
      <c r="E2" s="23"/>
      <c r="F2" s="23"/>
      <c r="G2" s="50">
        <v>215682.5</v>
      </c>
      <c r="H2" s="2"/>
      <c r="I2" s="2"/>
      <c r="J2" s="50">
        <f>SUM(D2:G2)</f>
        <v>252353</v>
      </c>
      <c r="K2" s="2"/>
    </row>
    <row r="3" spans="1:11" ht="12.75">
      <c r="A3" s="266" t="s">
        <v>24</v>
      </c>
      <c r="B3" s="268" t="s">
        <v>5</v>
      </c>
      <c r="C3" s="145" t="s">
        <v>1</v>
      </c>
      <c r="D3" s="144"/>
      <c r="E3" s="144"/>
      <c r="F3" s="145" t="s">
        <v>2</v>
      </c>
      <c r="G3" s="144"/>
      <c r="H3" s="144"/>
      <c r="I3" s="145" t="s">
        <v>3</v>
      </c>
      <c r="J3" s="144"/>
      <c r="K3" s="146"/>
    </row>
    <row r="4" spans="1:11" ht="33.75" customHeight="1" thickBot="1">
      <c r="A4" s="277"/>
      <c r="B4" s="269"/>
      <c r="C4" s="141" t="s">
        <v>6</v>
      </c>
      <c r="D4" s="139" t="s">
        <v>7</v>
      </c>
      <c r="E4" s="140" t="s">
        <v>8</v>
      </c>
      <c r="F4" s="141" t="s">
        <v>6</v>
      </c>
      <c r="G4" s="139" t="s">
        <v>7</v>
      </c>
      <c r="H4" s="140" t="s">
        <v>8</v>
      </c>
      <c r="I4" s="141" t="s">
        <v>6</v>
      </c>
      <c r="J4" s="139" t="s">
        <v>7</v>
      </c>
      <c r="K4" s="142" t="s">
        <v>8</v>
      </c>
    </row>
    <row r="5" spans="1:11" ht="16.5" customHeight="1" thickBot="1">
      <c r="A5" s="102" t="s">
        <v>9</v>
      </c>
      <c r="B5" s="113" t="s">
        <v>26</v>
      </c>
      <c r="C5" s="161"/>
      <c r="D5" s="106">
        <f aca="true" t="shared" si="0" ref="D5:D36">C5*1000/$D$2</f>
        <v>0</v>
      </c>
      <c r="E5" s="107" t="e">
        <f aca="true" t="shared" si="1" ref="E5:E36">C5*100/C$58</f>
        <v>#DIV/0!</v>
      </c>
      <c r="F5" s="150"/>
      <c r="G5" s="106">
        <f aca="true" t="shared" si="2" ref="G5:G36">F5*1000/$G$2</f>
        <v>0</v>
      </c>
      <c r="H5" s="107">
        <f aca="true" t="shared" si="3" ref="H5:H36">F5*100/F$58</f>
        <v>0</v>
      </c>
      <c r="I5" s="161">
        <f aca="true" t="shared" si="4" ref="I5:I36">SUM(C5,F5)</f>
        <v>0</v>
      </c>
      <c r="J5" s="106">
        <f aca="true" t="shared" si="5" ref="J5:J36">I5*1000/$J$2</f>
        <v>0</v>
      </c>
      <c r="K5" s="109">
        <f aca="true" t="shared" si="6" ref="K5:K36">I5*100/I$58</f>
        <v>0</v>
      </c>
    </row>
    <row r="6" spans="1:11" s="1" customFormat="1" ht="12.75" customHeight="1">
      <c r="A6" s="4"/>
      <c r="B6" s="44" t="s">
        <v>36</v>
      </c>
      <c r="C6" s="162"/>
      <c r="D6" s="18">
        <f t="shared" si="0"/>
        <v>0</v>
      </c>
      <c r="E6" s="31" t="e">
        <f t="shared" si="1"/>
        <v>#DIV/0!</v>
      </c>
      <c r="F6" s="153"/>
      <c r="G6" s="18">
        <f t="shared" si="2"/>
        <v>0</v>
      </c>
      <c r="H6" s="31">
        <f t="shared" si="3"/>
        <v>0</v>
      </c>
      <c r="I6" s="153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43" t="s">
        <v>37</v>
      </c>
      <c r="C7" s="163"/>
      <c r="D7" s="12">
        <f t="shared" si="0"/>
        <v>0</v>
      </c>
      <c r="E7" s="32" t="e">
        <f t="shared" si="1"/>
        <v>#DIV/0!</v>
      </c>
      <c r="F7" s="148"/>
      <c r="G7" s="14">
        <f t="shared" si="2"/>
        <v>0</v>
      </c>
      <c r="H7" s="35">
        <f t="shared" si="3"/>
        <v>0</v>
      </c>
      <c r="I7" s="155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102" t="s">
        <v>10</v>
      </c>
      <c r="B8" s="113" t="s">
        <v>38</v>
      </c>
      <c r="C8" s="164"/>
      <c r="D8" s="106">
        <f t="shared" si="0"/>
        <v>0</v>
      </c>
      <c r="E8" s="107" t="e">
        <f t="shared" si="1"/>
        <v>#DIV/0!</v>
      </c>
      <c r="F8" s="150">
        <v>1</v>
      </c>
      <c r="G8" s="106">
        <f t="shared" si="2"/>
        <v>0.004636444774147184</v>
      </c>
      <c r="H8" s="107">
        <f t="shared" si="3"/>
        <v>0.036751194413818446</v>
      </c>
      <c r="I8" s="161">
        <f t="shared" si="4"/>
        <v>1</v>
      </c>
      <c r="J8" s="106">
        <f t="shared" si="5"/>
        <v>0.003962703038996961</v>
      </c>
      <c r="K8" s="109">
        <f t="shared" si="6"/>
        <v>0.036751194413818446</v>
      </c>
    </row>
    <row r="9" spans="1:11" s="1" customFormat="1" ht="15" customHeight="1" thickBot="1">
      <c r="A9" s="16"/>
      <c r="B9" s="44" t="s">
        <v>39</v>
      </c>
      <c r="C9" s="162"/>
      <c r="D9" s="18">
        <f t="shared" si="0"/>
        <v>0</v>
      </c>
      <c r="E9" s="31" t="e">
        <f t="shared" si="1"/>
        <v>#DIV/0!</v>
      </c>
      <c r="F9" s="148"/>
      <c r="G9" s="18">
        <f t="shared" si="2"/>
        <v>0</v>
      </c>
      <c r="H9" s="31">
        <f t="shared" si="3"/>
        <v>0</v>
      </c>
      <c r="I9" s="153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103" t="s">
        <v>11</v>
      </c>
      <c r="B10" s="104" t="s">
        <v>40</v>
      </c>
      <c r="C10" s="164"/>
      <c r="D10" s="106">
        <f t="shared" si="0"/>
        <v>0</v>
      </c>
      <c r="E10" s="107" t="e">
        <f t="shared" si="1"/>
        <v>#DIV/0!</v>
      </c>
      <c r="F10" s="150"/>
      <c r="G10" s="106">
        <f t="shared" si="2"/>
        <v>0</v>
      </c>
      <c r="H10" s="107">
        <f t="shared" si="3"/>
        <v>0</v>
      </c>
      <c r="I10" s="161">
        <f t="shared" si="4"/>
        <v>0</v>
      </c>
      <c r="J10" s="106">
        <f t="shared" si="5"/>
        <v>0</v>
      </c>
      <c r="K10" s="109">
        <f t="shared" si="6"/>
        <v>0</v>
      </c>
    </row>
    <row r="11" spans="1:11" s="6" customFormat="1" ht="30" customHeight="1" thickBot="1">
      <c r="A11" s="110" t="s">
        <v>12</v>
      </c>
      <c r="B11" s="104" t="s">
        <v>41</v>
      </c>
      <c r="C11" s="164"/>
      <c r="D11" s="106">
        <f t="shared" si="0"/>
        <v>0</v>
      </c>
      <c r="E11" s="107" t="e">
        <f t="shared" si="1"/>
        <v>#DIV/0!</v>
      </c>
      <c r="F11" s="150"/>
      <c r="G11" s="106">
        <f t="shared" si="2"/>
        <v>0</v>
      </c>
      <c r="H11" s="107">
        <f t="shared" si="3"/>
        <v>0</v>
      </c>
      <c r="I11" s="161">
        <f t="shared" si="4"/>
        <v>0</v>
      </c>
      <c r="J11" s="106">
        <f t="shared" si="5"/>
        <v>0</v>
      </c>
      <c r="K11" s="109">
        <f t="shared" si="6"/>
        <v>0</v>
      </c>
    </row>
    <row r="12" spans="1:11" s="6" customFormat="1" ht="16.5" customHeight="1" thickBot="1">
      <c r="A12" s="17"/>
      <c r="B12" s="45" t="s">
        <v>80</v>
      </c>
      <c r="C12" s="165"/>
      <c r="D12" s="29">
        <f t="shared" si="0"/>
        <v>0</v>
      </c>
      <c r="E12" s="34" t="e">
        <f t="shared" si="1"/>
        <v>#DIV/0!</v>
      </c>
      <c r="F12" s="148"/>
      <c r="G12" s="29">
        <f t="shared" si="2"/>
        <v>0</v>
      </c>
      <c r="H12" s="34">
        <f t="shared" si="3"/>
        <v>0</v>
      </c>
      <c r="I12" s="148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112" t="s">
        <v>13</v>
      </c>
      <c r="B13" s="113" t="s">
        <v>42</v>
      </c>
      <c r="C13" s="190"/>
      <c r="D13" s="115">
        <f t="shared" si="0"/>
        <v>0</v>
      </c>
      <c r="E13" s="116" t="e">
        <f t="shared" si="1"/>
        <v>#DIV/0!</v>
      </c>
      <c r="F13" s="150"/>
      <c r="G13" s="115">
        <f t="shared" si="2"/>
        <v>0</v>
      </c>
      <c r="H13" s="116">
        <f t="shared" si="3"/>
        <v>0</v>
      </c>
      <c r="I13" s="191">
        <f t="shared" si="4"/>
        <v>0</v>
      </c>
      <c r="J13" s="115">
        <f t="shared" si="5"/>
        <v>0</v>
      </c>
      <c r="K13" s="118">
        <f t="shared" si="6"/>
        <v>0</v>
      </c>
    </row>
    <row r="14" spans="1:11" s="6" customFormat="1" ht="15.75" customHeight="1" thickBot="1">
      <c r="A14" s="110" t="s">
        <v>14</v>
      </c>
      <c r="B14" s="157" t="s">
        <v>43</v>
      </c>
      <c r="C14" s="164"/>
      <c r="D14" s="106">
        <f t="shared" si="0"/>
        <v>0</v>
      </c>
      <c r="E14" s="107" t="e">
        <f t="shared" si="1"/>
        <v>#DIV/0!</v>
      </c>
      <c r="F14" s="150"/>
      <c r="G14" s="106">
        <f t="shared" si="2"/>
        <v>0</v>
      </c>
      <c r="H14" s="107">
        <f t="shared" si="3"/>
        <v>0</v>
      </c>
      <c r="I14" s="161">
        <f t="shared" si="4"/>
        <v>0</v>
      </c>
      <c r="J14" s="106">
        <f t="shared" si="5"/>
        <v>0</v>
      </c>
      <c r="K14" s="128">
        <f t="shared" si="6"/>
        <v>0</v>
      </c>
    </row>
    <row r="15" spans="1:11" s="1" customFormat="1" ht="15.75" customHeight="1" thickBot="1">
      <c r="A15" s="4"/>
      <c r="B15" s="43" t="s">
        <v>44</v>
      </c>
      <c r="C15" s="166"/>
      <c r="D15" s="14">
        <f t="shared" si="0"/>
        <v>0</v>
      </c>
      <c r="E15" s="35" t="e">
        <f t="shared" si="1"/>
        <v>#DIV/0!</v>
      </c>
      <c r="F15" s="148"/>
      <c r="G15" s="14">
        <f t="shared" si="2"/>
        <v>0</v>
      </c>
      <c r="H15" s="35">
        <f t="shared" si="3"/>
        <v>0</v>
      </c>
      <c r="I15" s="155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19" t="s">
        <v>15</v>
      </c>
      <c r="B16" s="113" t="s">
        <v>27</v>
      </c>
      <c r="C16" s="167"/>
      <c r="D16" s="121">
        <f t="shared" si="0"/>
        <v>0</v>
      </c>
      <c r="E16" s="122" t="e">
        <f t="shared" si="1"/>
        <v>#DIV/0!</v>
      </c>
      <c r="F16" s="150"/>
      <c r="G16" s="121">
        <f t="shared" si="2"/>
        <v>0</v>
      </c>
      <c r="H16" s="122">
        <f t="shared" si="3"/>
        <v>0</v>
      </c>
      <c r="I16" s="150">
        <f t="shared" si="4"/>
        <v>0</v>
      </c>
      <c r="J16" s="121">
        <f t="shared" si="5"/>
        <v>0</v>
      </c>
      <c r="K16" s="123">
        <f t="shared" si="6"/>
        <v>0</v>
      </c>
    </row>
    <row r="17" spans="1:11" s="6" customFormat="1" ht="18" customHeight="1" thickBot="1">
      <c r="A17" s="124" t="s">
        <v>16</v>
      </c>
      <c r="B17" s="104" t="s">
        <v>45</v>
      </c>
      <c r="C17" s="164"/>
      <c r="D17" s="106">
        <f t="shared" si="0"/>
        <v>0</v>
      </c>
      <c r="E17" s="107" t="e">
        <f t="shared" si="1"/>
        <v>#DIV/0!</v>
      </c>
      <c r="F17" s="152"/>
      <c r="G17" s="106">
        <f t="shared" si="2"/>
        <v>0</v>
      </c>
      <c r="H17" s="107">
        <f t="shared" si="3"/>
        <v>0</v>
      </c>
      <c r="I17" s="161">
        <f t="shared" si="4"/>
        <v>0</v>
      </c>
      <c r="J17" s="106">
        <f t="shared" si="5"/>
        <v>0</v>
      </c>
      <c r="K17" s="109">
        <f t="shared" si="6"/>
        <v>0</v>
      </c>
    </row>
    <row r="18" spans="1:11" s="6" customFormat="1" ht="18" customHeight="1" thickBot="1">
      <c r="A18" s="110" t="s">
        <v>17</v>
      </c>
      <c r="B18" s="104" t="s">
        <v>46</v>
      </c>
      <c r="C18" s="164"/>
      <c r="D18" s="106">
        <f t="shared" si="0"/>
        <v>0</v>
      </c>
      <c r="E18" s="107" t="e">
        <f t="shared" si="1"/>
        <v>#DIV/0!</v>
      </c>
      <c r="F18" s="150">
        <v>2646</v>
      </c>
      <c r="G18" s="106">
        <f t="shared" si="2"/>
        <v>12.268032872393448</v>
      </c>
      <c r="H18" s="107">
        <f t="shared" si="3"/>
        <v>97.24366041896361</v>
      </c>
      <c r="I18" s="161">
        <f t="shared" si="4"/>
        <v>2646</v>
      </c>
      <c r="J18" s="106">
        <f t="shared" si="5"/>
        <v>10.485312241185957</v>
      </c>
      <c r="K18" s="109">
        <f t="shared" si="6"/>
        <v>97.24366041896361</v>
      </c>
    </row>
    <row r="19" spans="1:11" s="1" customFormat="1" ht="14.25" customHeight="1">
      <c r="A19" s="4"/>
      <c r="B19" s="44" t="s">
        <v>47</v>
      </c>
      <c r="C19" s="162"/>
      <c r="D19" s="18">
        <f t="shared" si="0"/>
        <v>0</v>
      </c>
      <c r="E19" s="31" t="e">
        <f t="shared" si="1"/>
        <v>#DIV/0!</v>
      </c>
      <c r="F19" s="153">
        <v>5</v>
      </c>
      <c r="G19" s="18">
        <f t="shared" si="2"/>
        <v>0.02318222387073592</v>
      </c>
      <c r="H19" s="31">
        <f t="shared" si="3"/>
        <v>0.18375597206909225</v>
      </c>
      <c r="I19" s="153">
        <f t="shared" si="4"/>
        <v>5</v>
      </c>
      <c r="J19" s="18">
        <f t="shared" si="5"/>
        <v>0.019813515194984803</v>
      </c>
      <c r="K19" s="19">
        <f t="shared" si="6"/>
        <v>0.18375597206909225</v>
      </c>
    </row>
    <row r="20" spans="1:11" s="1" customFormat="1" ht="15.75" customHeight="1">
      <c r="A20" s="4"/>
      <c r="B20" s="42" t="s">
        <v>48</v>
      </c>
      <c r="C20" s="147"/>
      <c r="D20" s="12">
        <f t="shared" si="0"/>
        <v>0</v>
      </c>
      <c r="E20" s="32" t="e">
        <f t="shared" si="1"/>
        <v>#DIV/0!</v>
      </c>
      <c r="F20" s="147">
        <v>1951</v>
      </c>
      <c r="G20" s="12">
        <f t="shared" si="2"/>
        <v>9.045703754361156</v>
      </c>
      <c r="H20" s="32">
        <f t="shared" si="3"/>
        <v>71.7015803013598</v>
      </c>
      <c r="I20" s="147">
        <f t="shared" si="4"/>
        <v>1951</v>
      </c>
      <c r="J20" s="12">
        <f t="shared" si="5"/>
        <v>7.7312336290830705</v>
      </c>
      <c r="K20" s="13">
        <f t="shared" si="6"/>
        <v>71.7015803013598</v>
      </c>
    </row>
    <row r="21" spans="1:11" s="1" customFormat="1" ht="16.5" customHeight="1" thickBot="1">
      <c r="A21" s="4"/>
      <c r="B21" s="42" t="s">
        <v>49</v>
      </c>
      <c r="C21" s="147"/>
      <c r="D21" s="12">
        <f t="shared" si="0"/>
        <v>0</v>
      </c>
      <c r="E21" s="32" t="e">
        <f t="shared" si="1"/>
        <v>#DIV/0!</v>
      </c>
      <c r="F21" s="148">
        <v>1</v>
      </c>
      <c r="G21" s="12">
        <f t="shared" si="2"/>
        <v>0.004636444774147184</v>
      </c>
      <c r="H21" s="32">
        <f t="shared" si="3"/>
        <v>0.036751194413818446</v>
      </c>
      <c r="I21" s="147">
        <f t="shared" si="4"/>
        <v>1</v>
      </c>
      <c r="J21" s="12">
        <f t="shared" si="5"/>
        <v>0.003962703038996961</v>
      </c>
      <c r="K21" s="13">
        <f t="shared" si="6"/>
        <v>0.036751194413818446</v>
      </c>
    </row>
    <row r="22" spans="1:11" s="6" customFormat="1" ht="15.75" customHeight="1" thickBot="1">
      <c r="A22" s="110" t="s">
        <v>28</v>
      </c>
      <c r="B22" s="104" t="s">
        <v>50</v>
      </c>
      <c r="C22" s="164"/>
      <c r="D22" s="106">
        <f t="shared" si="0"/>
        <v>0</v>
      </c>
      <c r="E22" s="107" t="e">
        <f t="shared" si="1"/>
        <v>#DIV/0!</v>
      </c>
      <c r="F22" s="150"/>
      <c r="G22" s="106">
        <f t="shared" si="2"/>
        <v>0</v>
      </c>
      <c r="H22" s="107">
        <f t="shared" si="3"/>
        <v>0</v>
      </c>
      <c r="I22" s="161">
        <f t="shared" si="4"/>
        <v>0</v>
      </c>
      <c r="J22" s="106">
        <f t="shared" si="5"/>
        <v>0</v>
      </c>
      <c r="K22" s="109">
        <f t="shared" si="6"/>
        <v>0</v>
      </c>
    </row>
    <row r="23" spans="1:11" s="1" customFormat="1" ht="15.75" customHeight="1">
      <c r="A23" s="4"/>
      <c r="B23" s="44" t="s">
        <v>51</v>
      </c>
      <c r="C23" s="162"/>
      <c r="D23" s="18">
        <f t="shared" si="0"/>
        <v>0</v>
      </c>
      <c r="E23" s="31" t="e">
        <f t="shared" si="1"/>
        <v>#DIV/0!</v>
      </c>
      <c r="F23" s="153"/>
      <c r="G23" s="18">
        <f t="shared" si="2"/>
        <v>0</v>
      </c>
      <c r="H23" s="31">
        <f t="shared" si="3"/>
        <v>0</v>
      </c>
      <c r="I23" s="153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42" t="s">
        <v>52</v>
      </c>
      <c r="C24" s="163"/>
      <c r="D24" s="12">
        <f t="shared" si="0"/>
        <v>0</v>
      </c>
      <c r="E24" s="32" t="e">
        <f t="shared" si="1"/>
        <v>#DIV/0!</v>
      </c>
      <c r="F24" s="147"/>
      <c r="G24" s="12">
        <f t="shared" si="2"/>
        <v>0</v>
      </c>
      <c r="H24" s="32">
        <f t="shared" si="3"/>
        <v>0</v>
      </c>
      <c r="I24" s="147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42" t="s">
        <v>53</v>
      </c>
      <c r="C25" s="163"/>
      <c r="D25" s="12">
        <f t="shared" si="0"/>
        <v>0</v>
      </c>
      <c r="E25" s="32" t="e">
        <f t="shared" si="1"/>
        <v>#DIV/0!</v>
      </c>
      <c r="F25" s="147"/>
      <c r="G25" s="12">
        <f t="shared" si="2"/>
        <v>0</v>
      </c>
      <c r="H25" s="32">
        <f t="shared" si="3"/>
        <v>0</v>
      </c>
      <c r="I25" s="147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42" t="s">
        <v>54</v>
      </c>
      <c r="C26" s="163"/>
      <c r="D26" s="12">
        <f t="shared" si="0"/>
        <v>0</v>
      </c>
      <c r="E26" s="32" t="e">
        <f t="shared" si="1"/>
        <v>#DIV/0!</v>
      </c>
      <c r="F26" s="148"/>
      <c r="G26" s="12">
        <f t="shared" si="2"/>
        <v>0</v>
      </c>
      <c r="H26" s="32">
        <f t="shared" si="3"/>
        <v>0</v>
      </c>
      <c r="I26" s="147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110" t="s">
        <v>18</v>
      </c>
      <c r="B27" s="104" t="s">
        <v>55</v>
      </c>
      <c r="C27" s="164"/>
      <c r="D27" s="106">
        <f t="shared" si="0"/>
        <v>0</v>
      </c>
      <c r="E27" s="107" t="e">
        <f t="shared" si="1"/>
        <v>#DIV/0!</v>
      </c>
      <c r="F27" s="150"/>
      <c r="G27" s="106">
        <f t="shared" si="2"/>
        <v>0</v>
      </c>
      <c r="H27" s="107">
        <f t="shared" si="3"/>
        <v>0</v>
      </c>
      <c r="I27" s="161">
        <f t="shared" si="4"/>
        <v>0</v>
      </c>
      <c r="J27" s="106">
        <f t="shared" si="5"/>
        <v>0</v>
      </c>
      <c r="K27" s="109">
        <f t="shared" si="6"/>
        <v>0</v>
      </c>
    </row>
    <row r="28" spans="1:11" s="1" customFormat="1" ht="15" customHeight="1">
      <c r="A28" s="4"/>
      <c r="B28" s="44" t="s">
        <v>56</v>
      </c>
      <c r="C28" s="162"/>
      <c r="D28" s="18">
        <f t="shared" si="0"/>
        <v>0</v>
      </c>
      <c r="E28" s="31" t="e">
        <f t="shared" si="1"/>
        <v>#DIV/0!</v>
      </c>
      <c r="F28" s="153"/>
      <c r="G28" s="18">
        <f t="shared" si="2"/>
        <v>0</v>
      </c>
      <c r="H28" s="31">
        <f t="shared" si="3"/>
        <v>0</v>
      </c>
      <c r="I28" s="153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42" t="s">
        <v>57</v>
      </c>
      <c r="C29" s="163"/>
      <c r="D29" s="12">
        <f t="shared" si="0"/>
        <v>0</v>
      </c>
      <c r="E29" s="32" t="e">
        <f t="shared" si="1"/>
        <v>#DIV/0!</v>
      </c>
      <c r="F29" s="147"/>
      <c r="G29" s="12">
        <f t="shared" si="2"/>
        <v>0</v>
      </c>
      <c r="H29" s="32">
        <f t="shared" si="3"/>
        <v>0</v>
      </c>
      <c r="I29" s="147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42" t="s">
        <v>58</v>
      </c>
      <c r="C30" s="163"/>
      <c r="D30" s="12">
        <f t="shared" si="0"/>
        <v>0</v>
      </c>
      <c r="E30" s="32" t="e">
        <f t="shared" si="1"/>
        <v>#DIV/0!</v>
      </c>
      <c r="F30" s="154"/>
      <c r="G30" s="12">
        <f t="shared" si="2"/>
        <v>0</v>
      </c>
      <c r="H30" s="32">
        <f t="shared" si="3"/>
        <v>0</v>
      </c>
      <c r="I30" s="147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42" t="s">
        <v>59</v>
      </c>
      <c r="C31" s="163"/>
      <c r="D31" s="12">
        <f t="shared" si="0"/>
        <v>0</v>
      </c>
      <c r="E31" s="32" t="e">
        <f t="shared" si="1"/>
        <v>#DIV/0!</v>
      </c>
      <c r="F31" s="151"/>
      <c r="G31" s="12">
        <f t="shared" si="2"/>
        <v>0</v>
      </c>
      <c r="H31" s="32">
        <f t="shared" si="3"/>
        <v>0</v>
      </c>
      <c r="I31" s="147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112" t="s">
        <v>77</v>
      </c>
      <c r="B32" s="104" t="s">
        <v>63</v>
      </c>
      <c r="C32" s="164"/>
      <c r="D32" s="106">
        <f t="shared" si="0"/>
        <v>0</v>
      </c>
      <c r="E32" s="107" t="e">
        <f t="shared" si="1"/>
        <v>#DIV/0!</v>
      </c>
      <c r="F32" s="150"/>
      <c r="G32" s="106">
        <f t="shared" si="2"/>
        <v>0</v>
      </c>
      <c r="H32" s="107">
        <f t="shared" si="3"/>
        <v>0</v>
      </c>
      <c r="I32" s="161">
        <f t="shared" si="4"/>
        <v>0</v>
      </c>
      <c r="J32" s="106">
        <f t="shared" si="5"/>
        <v>0</v>
      </c>
      <c r="K32" s="109">
        <f t="shared" si="6"/>
        <v>0</v>
      </c>
    </row>
    <row r="33" spans="1:11" s="1" customFormat="1" ht="26.25" thickBot="1">
      <c r="A33" s="112" t="s">
        <v>78</v>
      </c>
      <c r="B33" s="104" t="s">
        <v>64</v>
      </c>
      <c r="C33" s="164"/>
      <c r="D33" s="106">
        <f t="shared" si="0"/>
        <v>0</v>
      </c>
      <c r="E33" s="107" t="e">
        <f t="shared" si="1"/>
        <v>#DIV/0!</v>
      </c>
      <c r="F33" s="150"/>
      <c r="G33" s="106">
        <f t="shared" si="2"/>
        <v>0</v>
      </c>
      <c r="H33" s="107">
        <f t="shared" si="3"/>
        <v>0</v>
      </c>
      <c r="I33" s="161">
        <f t="shared" si="4"/>
        <v>0</v>
      </c>
      <c r="J33" s="106">
        <f t="shared" si="5"/>
        <v>0</v>
      </c>
      <c r="K33" s="109">
        <f t="shared" si="6"/>
        <v>0</v>
      </c>
    </row>
    <row r="34" spans="1:11" s="6" customFormat="1" ht="21" customHeight="1" thickBot="1">
      <c r="A34" s="110" t="s">
        <v>19</v>
      </c>
      <c r="B34" s="104" t="s">
        <v>60</v>
      </c>
      <c r="C34" s="164"/>
      <c r="D34" s="106">
        <f t="shared" si="0"/>
        <v>0</v>
      </c>
      <c r="E34" s="107" t="e">
        <f t="shared" si="1"/>
        <v>#DIV/0!</v>
      </c>
      <c r="F34" s="150"/>
      <c r="G34" s="106">
        <f t="shared" si="2"/>
        <v>0</v>
      </c>
      <c r="H34" s="107">
        <f t="shared" si="3"/>
        <v>0</v>
      </c>
      <c r="I34" s="161">
        <f t="shared" si="4"/>
        <v>0</v>
      </c>
      <c r="J34" s="106">
        <f t="shared" si="5"/>
        <v>0</v>
      </c>
      <c r="K34" s="109">
        <f t="shared" si="6"/>
        <v>0</v>
      </c>
    </row>
    <row r="35" spans="1:11" s="1" customFormat="1" ht="12.75">
      <c r="A35" s="4"/>
      <c r="B35" s="44" t="s">
        <v>61</v>
      </c>
      <c r="C35" s="162"/>
      <c r="D35" s="25">
        <f t="shared" si="0"/>
        <v>0</v>
      </c>
      <c r="E35" s="36" t="e">
        <f t="shared" si="1"/>
        <v>#DIV/0!</v>
      </c>
      <c r="F35" s="153"/>
      <c r="G35" s="25">
        <f t="shared" si="2"/>
        <v>0</v>
      </c>
      <c r="H35" s="36">
        <f t="shared" si="3"/>
        <v>0</v>
      </c>
      <c r="I35" s="153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7" t="s">
        <v>31</v>
      </c>
      <c r="C36" s="163"/>
      <c r="D36" s="27">
        <f t="shared" si="0"/>
        <v>0</v>
      </c>
      <c r="E36" s="37" t="e">
        <f t="shared" si="1"/>
        <v>#DIV/0!</v>
      </c>
      <c r="F36" s="147"/>
      <c r="G36" s="27">
        <f t="shared" si="2"/>
        <v>0</v>
      </c>
      <c r="H36" s="37">
        <f t="shared" si="3"/>
        <v>0</v>
      </c>
      <c r="I36" s="147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42" t="s">
        <v>81</v>
      </c>
      <c r="C37" s="163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55"/>
      <c r="G37" s="27">
        <f aca="true" t="shared" si="9" ref="G37:G58">F37*1000/$G$2</f>
        <v>0</v>
      </c>
      <c r="H37" s="37">
        <f aca="true" t="shared" si="10" ref="H37:H57">F37*100/F$58</f>
        <v>0</v>
      </c>
      <c r="I37" s="147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110" t="s">
        <v>20</v>
      </c>
      <c r="B38" s="104" t="s">
        <v>32</v>
      </c>
      <c r="C38" s="164"/>
      <c r="D38" s="106">
        <f t="shared" si="7"/>
        <v>0</v>
      </c>
      <c r="E38" s="107" t="e">
        <f t="shared" si="8"/>
        <v>#DIV/0!</v>
      </c>
      <c r="F38" s="150"/>
      <c r="G38" s="106">
        <f t="shared" si="9"/>
        <v>0</v>
      </c>
      <c r="H38" s="107">
        <f t="shared" si="10"/>
        <v>0</v>
      </c>
      <c r="I38" s="161">
        <f t="shared" si="11"/>
        <v>0</v>
      </c>
      <c r="J38" s="106">
        <f t="shared" si="12"/>
        <v>0</v>
      </c>
      <c r="K38" s="128">
        <f t="shared" si="13"/>
        <v>0</v>
      </c>
    </row>
    <row r="39" spans="1:11" s="1" customFormat="1" ht="12.75">
      <c r="A39" s="4"/>
      <c r="B39" s="44" t="s">
        <v>62</v>
      </c>
      <c r="C39" s="162"/>
      <c r="D39" s="18">
        <f t="shared" si="7"/>
        <v>0</v>
      </c>
      <c r="E39" s="31" t="e">
        <f t="shared" si="8"/>
        <v>#DIV/0!</v>
      </c>
      <c r="F39" s="153"/>
      <c r="G39" s="18">
        <f t="shared" si="9"/>
        <v>0</v>
      </c>
      <c r="H39" s="31">
        <f t="shared" si="10"/>
        <v>0</v>
      </c>
      <c r="I39" s="153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42" t="s">
        <v>34</v>
      </c>
      <c r="C40" s="163"/>
      <c r="D40" s="12">
        <f t="shared" si="7"/>
        <v>0</v>
      </c>
      <c r="E40" s="32" t="e">
        <f t="shared" si="8"/>
        <v>#DIV/0!</v>
      </c>
      <c r="F40" s="147"/>
      <c r="G40" s="12">
        <f t="shared" si="9"/>
        <v>0</v>
      </c>
      <c r="H40" s="32">
        <f t="shared" si="10"/>
        <v>0</v>
      </c>
      <c r="I40" s="147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42" t="s">
        <v>25</v>
      </c>
      <c r="C41" s="163"/>
      <c r="D41" s="12">
        <f t="shared" si="7"/>
        <v>0</v>
      </c>
      <c r="E41" s="32" t="e">
        <f t="shared" si="8"/>
        <v>#DIV/0!</v>
      </c>
      <c r="F41" s="147"/>
      <c r="G41" s="12">
        <f t="shared" si="9"/>
        <v>0</v>
      </c>
      <c r="H41" s="32">
        <f t="shared" si="10"/>
        <v>0</v>
      </c>
      <c r="I41" s="147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42" t="s">
        <v>35</v>
      </c>
      <c r="C42" s="163"/>
      <c r="D42" s="12">
        <f t="shared" si="7"/>
        <v>0</v>
      </c>
      <c r="E42" s="32" t="e">
        <f t="shared" si="8"/>
        <v>#DIV/0!</v>
      </c>
      <c r="F42" s="148"/>
      <c r="G42" s="12">
        <f t="shared" si="9"/>
        <v>0</v>
      </c>
      <c r="H42" s="32">
        <f t="shared" si="10"/>
        <v>0</v>
      </c>
      <c r="I42" s="147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110" t="s">
        <v>21</v>
      </c>
      <c r="B43" s="104" t="s">
        <v>66</v>
      </c>
      <c r="C43" s="164"/>
      <c r="D43" s="106">
        <f t="shared" si="7"/>
        <v>0</v>
      </c>
      <c r="E43" s="107" t="e">
        <f t="shared" si="8"/>
        <v>#DIV/0!</v>
      </c>
      <c r="F43" s="150"/>
      <c r="G43" s="106">
        <f t="shared" si="9"/>
        <v>0</v>
      </c>
      <c r="H43" s="107">
        <f t="shared" si="10"/>
        <v>0</v>
      </c>
      <c r="I43" s="161">
        <f t="shared" si="11"/>
        <v>0</v>
      </c>
      <c r="J43" s="106">
        <f t="shared" si="12"/>
        <v>0</v>
      </c>
      <c r="K43" s="128">
        <f t="shared" si="13"/>
        <v>0</v>
      </c>
    </row>
    <row r="44" spans="1:11" s="1" customFormat="1" ht="33.75" customHeight="1">
      <c r="A44" s="9"/>
      <c r="B44" s="48" t="s">
        <v>85</v>
      </c>
      <c r="C44" s="162"/>
      <c r="D44" s="18">
        <f t="shared" si="7"/>
        <v>0</v>
      </c>
      <c r="E44" s="31" t="e">
        <f t="shared" si="8"/>
        <v>#DIV/0!</v>
      </c>
      <c r="F44" s="158"/>
      <c r="G44" s="18">
        <f t="shared" si="9"/>
        <v>0</v>
      </c>
      <c r="H44" s="31">
        <f t="shared" si="10"/>
        <v>0</v>
      </c>
      <c r="I44" s="153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7" t="s">
        <v>82</v>
      </c>
      <c r="C45" s="163"/>
      <c r="D45" s="12">
        <f t="shared" si="7"/>
        <v>0</v>
      </c>
      <c r="E45" s="32" t="e">
        <f t="shared" si="8"/>
        <v>#DIV/0!</v>
      </c>
      <c r="F45" s="156"/>
      <c r="G45" s="12">
        <f t="shared" si="9"/>
        <v>0</v>
      </c>
      <c r="H45" s="32">
        <f t="shared" si="10"/>
        <v>0</v>
      </c>
      <c r="I45" s="147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112" t="s">
        <v>79</v>
      </c>
      <c r="B46" s="104" t="s">
        <v>65</v>
      </c>
      <c r="C46" s="164"/>
      <c r="D46" s="106">
        <f t="shared" si="7"/>
        <v>0</v>
      </c>
      <c r="E46" s="107" t="e">
        <f t="shared" si="8"/>
        <v>#DIV/0!</v>
      </c>
      <c r="F46" s="150">
        <v>1</v>
      </c>
      <c r="G46" s="106">
        <f t="shared" si="9"/>
        <v>0.004636444774147184</v>
      </c>
      <c r="H46" s="107">
        <f t="shared" si="10"/>
        <v>0.036751194413818446</v>
      </c>
      <c r="I46" s="161">
        <f t="shared" si="11"/>
        <v>1</v>
      </c>
      <c r="J46" s="106">
        <f t="shared" si="12"/>
        <v>0.003962703038996961</v>
      </c>
      <c r="K46" s="109">
        <f t="shared" si="13"/>
        <v>0.036751194413818446</v>
      </c>
    </row>
    <row r="47" spans="1:11" s="6" customFormat="1" ht="21" customHeight="1" thickBot="1">
      <c r="A47" s="112" t="s">
        <v>29</v>
      </c>
      <c r="B47" s="104" t="s">
        <v>67</v>
      </c>
      <c r="C47" s="164"/>
      <c r="D47" s="106">
        <f t="shared" si="7"/>
        <v>0</v>
      </c>
      <c r="E47" s="107" t="e">
        <f t="shared" si="8"/>
        <v>#DIV/0!</v>
      </c>
      <c r="F47" s="150">
        <v>73</v>
      </c>
      <c r="G47" s="106">
        <f t="shared" si="9"/>
        <v>0.3384604685127444</v>
      </c>
      <c r="H47" s="107">
        <f t="shared" si="10"/>
        <v>2.682837192208747</v>
      </c>
      <c r="I47" s="161">
        <f t="shared" si="11"/>
        <v>73</v>
      </c>
      <c r="J47" s="106">
        <f t="shared" si="12"/>
        <v>0.2892773218467781</v>
      </c>
      <c r="K47" s="109">
        <f t="shared" si="13"/>
        <v>2.682837192208747</v>
      </c>
    </row>
    <row r="48" spans="1:11" s="6" customFormat="1" ht="19.5" customHeight="1" thickBot="1">
      <c r="A48" s="110" t="s">
        <v>30</v>
      </c>
      <c r="B48" s="104" t="s">
        <v>68</v>
      </c>
      <c r="C48" s="164"/>
      <c r="D48" s="106">
        <f t="shared" si="7"/>
        <v>0</v>
      </c>
      <c r="E48" s="107" t="e">
        <f t="shared" si="8"/>
        <v>#DIV/0!</v>
      </c>
      <c r="F48" s="150"/>
      <c r="G48" s="106">
        <f t="shared" si="9"/>
        <v>0</v>
      </c>
      <c r="H48" s="107">
        <f t="shared" si="10"/>
        <v>0</v>
      </c>
      <c r="I48" s="161">
        <f t="shared" si="11"/>
        <v>0</v>
      </c>
      <c r="J48" s="106">
        <f t="shared" si="12"/>
        <v>0</v>
      </c>
      <c r="K48" s="109">
        <f t="shared" si="13"/>
        <v>0</v>
      </c>
    </row>
    <row r="49" spans="1:11" s="1" customFormat="1" ht="17.25" customHeight="1">
      <c r="A49" s="4"/>
      <c r="B49" s="44" t="s">
        <v>69</v>
      </c>
      <c r="C49" s="162"/>
      <c r="D49" s="18">
        <f t="shared" si="7"/>
        <v>0</v>
      </c>
      <c r="E49" s="31" t="e">
        <f t="shared" si="8"/>
        <v>#DIV/0!</v>
      </c>
      <c r="F49" s="153"/>
      <c r="G49" s="18">
        <f t="shared" si="9"/>
        <v>0</v>
      </c>
      <c r="H49" s="31">
        <f t="shared" si="10"/>
        <v>0</v>
      </c>
      <c r="I49" s="153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42" t="s">
        <v>73</v>
      </c>
      <c r="C50" s="163"/>
      <c r="D50" s="12">
        <f t="shared" si="7"/>
        <v>0</v>
      </c>
      <c r="E50" s="32" t="e">
        <f t="shared" si="8"/>
        <v>#DIV/0!</v>
      </c>
      <c r="F50" s="147"/>
      <c r="G50" s="12">
        <f t="shared" si="9"/>
        <v>0</v>
      </c>
      <c r="H50" s="32">
        <f t="shared" si="10"/>
        <v>0</v>
      </c>
      <c r="I50" s="147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42" t="s">
        <v>70</v>
      </c>
      <c r="C51" s="163"/>
      <c r="D51" s="12">
        <f t="shared" si="7"/>
        <v>0</v>
      </c>
      <c r="E51" s="32" t="e">
        <f t="shared" si="8"/>
        <v>#DIV/0!</v>
      </c>
      <c r="F51" s="147"/>
      <c r="G51" s="12">
        <f t="shared" si="9"/>
        <v>0</v>
      </c>
      <c r="H51" s="32">
        <f t="shared" si="10"/>
        <v>0</v>
      </c>
      <c r="I51" s="147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42" t="s">
        <v>74</v>
      </c>
      <c r="C52" s="163"/>
      <c r="D52" s="12">
        <f t="shared" si="7"/>
        <v>0</v>
      </c>
      <c r="E52" s="32" t="e">
        <f t="shared" si="8"/>
        <v>#DIV/0!</v>
      </c>
      <c r="F52" s="147"/>
      <c r="G52" s="12">
        <f t="shared" si="9"/>
        <v>0</v>
      </c>
      <c r="H52" s="32">
        <f t="shared" si="10"/>
        <v>0</v>
      </c>
      <c r="I52" s="147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42" t="s">
        <v>71</v>
      </c>
      <c r="C53" s="163"/>
      <c r="D53" s="12">
        <f t="shared" si="7"/>
        <v>0</v>
      </c>
      <c r="E53" s="32" t="e">
        <f t="shared" si="8"/>
        <v>#DIV/0!</v>
      </c>
      <c r="F53" s="147"/>
      <c r="G53" s="12">
        <f t="shared" si="9"/>
        <v>0</v>
      </c>
      <c r="H53" s="32">
        <f t="shared" si="10"/>
        <v>0</v>
      </c>
      <c r="I53" s="147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42" t="s">
        <v>75</v>
      </c>
      <c r="C54" s="163"/>
      <c r="D54" s="12">
        <f t="shared" si="7"/>
        <v>0</v>
      </c>
      <c r="E54" s="32" t="e">
        <f t="shared" si="8"/>
        <v>#DIV/0!</v>
      </c>
      <c r="F54" s="147"/>
      <c r="G54" s="12">
        <f t="shared" si="9"/>
        <v>0</v>
      </c>
      <c r="H54" s="32">
        <f t="shared" si="10"/>
        <v>0</v>
      </c>
      <c r="I54" s="147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42" t="s">
        <v>72</v>
      </c>
      <c r="C55" s="163"/>
      <c r="D55" s="12">
        <f t="shared" si="7"/>
        <v>0</v>
      </c>
      <c r="E55" s="32" t="e">
        <f t="shared" si="8"/>
        <v>#DIV/0!</v>
      </c>
      <c r="F55" s="147"/>
      <c r="G55" s="12">
        <f t="shared" si="9"/>
        <v>0</v>
      </c>
      <c r="H55" s="32">
        <f t="shared" si="10"/>
        <v>0</v>
      </c>
      <c r="I55" s="147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42" t="s">
        <v>76</v>
      </c>
      <c r="C56" s="163"/>
      <c r="D56" s="12">
        <f t="shared" si="7"/>
        <v>0</v>
      </c>
      <c r="E56" s="32" t="e">
        <f t="shared" si="8"/>
        <v>#DIV/0!</v>
      </c>
      <c r="F56" s="147"/>
      <c r="G56" s="12">
        <f t="shared" si="9"/>
        <v>0</v>
      </c>
      <c r="H56" s="32">
        <f t="shared" si="10"/>
        <v>0</v>
      </c>
      <c r="I56" s="147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42" t="s">
        <v>33</v>
      </c>
      <c r="C57" s="168"/>
      <c r="D57" s="12">
        <f t="shared" si="7"/>
        <v>0</v>
      </c>
      <c r="E57" s="32" t="e">
        <f t="shared" si="8"/>
        <v>#DIV/0!</v>
      </c>
      <c r="F57" s="154"/>
      <c r="G57" s="12">
        <f t="shared" si="9"/>
        <v>0</v>
      </c>
      <c r="H57" s="32">
        <f t="shared" si="10"/>
        <v>0</v>
      </c>
      <c r="I57" s="147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6"/>
      <c r="B58" s="87" t="s">
        <v>22</v>
      </c>
      <c r="C58" s="164">
        <f>C48+C47+C46+C43+C38+C34+C33+C32+C27+C22+C18+C17+C16+C14+C13+C11+C10+C8+C5</f>
        <v>0</v>
      </c>
      <c r="D58" s="260">
        <f t="shared" si="7"/>
        <v>0</v>
      </c>
      <c r="E58" s="33"/>
      <c r="F58" s="161">
        <f>F48+F47+F46+F43+F38+F34+F33+F32+F27+F22+F18+F17+F16+F14+F13+F11+F10+F8+F5</f>
        <v>2721</v>
      </c>
      <c r="G58" s="261">
        <f t="shared" si="9"/>
        <v>12.615766230454488</v>
      </c>
      <c r="H58" s="33"/>
      <c r="I58" s="161">
        <f>I48+I47+I46+I43+I38+I34+I33+I32+I27+I22+I18+I17+I16+I14+I13+I11+I10+I8+I5</f>
        <v>2721</v>
      </c>
      <c r="J58" s="261">
        <f t="shared" si="12"/>
        <v>10.78251496911073</v>
      </c>
      <c r="K58" s="11"/>
    </row>
    <row r="59" spans="1:11" s="6" customFormat="1" ht="22.5" customHeight="1">
      <c r="A59" s="15"/>
      <c r="B59" s="262"/>
      <c r="C59" s="262"/>
      <c r="D59" s="262"/>
      <c r="E59" s="262"/>
      <c r="F59" s="262"/>
      <c r="G59" s="262"/>
      <c r="H59" s="262"/>
      <c r="I59" s="263"/>
      <c r="J59" s="263"/>
      <c r="K59" s="263"/>
    </row>
  </sheetData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Младен Герасимов</cp:lastModifiedBy>
  <cp:lastPrinted>2014-04-08T07:34:07Z</cp:lastPrinted>
  <dcterms:created xsi:type="dcterms:W3CDTF">2006-05-10T07:34:59Z</dcterms:created>
  <dcterms:modified xsi:type="dcterms:W3CDTF">2015-02-11T13:25:42Z</dcterms:modified>
  <cp:category/>
  <cp:version/>
  <cp:contentType/>
  <cp:contentStatus/>
</cp:coreProperties>
</file>